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F:\QA\CQI assessments\Ford Assess Upload to Supplier Portal\"/>
    </mc:Choice>
  </mc:AlternateContent>
  <xr:revisionPtr revIDLastSave="0" documentId="8_{70E99BD1-0052-4D4E-98AE-EB867F1C6293}" xr6:coauthVersionLast="47" xr6:coauthVersionMax="47" xr10:uidLastSave="{00000000-0000-0000-0000-000000000000}"/>
  <bookViews>
    <workbookView xWindow="-108" yWindow="-108" windowWidth="23256" windowHeight="13896" tabRatio="783" xr2:uid="{00000000-000D-0000-FFFF-FFFF00000000}"/>
  </bookViews>
  <sheets>
    <sheet name="Instruction" sheetId="9" r:id="rId1"/>
    <sheet name="Summary Information" sheetId="1" r:id="rId2"/>
    <sheet name="System Assessment" sheetId="3" r:id="rId3"/>
    <sheet name="Fastening Systems Job Audit" sheetId="4" r:id="rId4"/>
    <sheet name="Leak Tester Job Audit" sheetId="5" r:id="rId5"/>
    <sheet name="PressFit Operations Job Audit" sheetId="6" r:id="rId6"/>
    <sheet name="Material Dispense Job Audit" sheetId="7" r:id="rId7"/>
    <sheet name="Vision Systems Job Audit" sheetId="8" r:id="rId8"/>
    <sheet name="ClinchRivetSystems" sheetId="10" r:id="rId9"/>
    <sheet name="Revision History" sheetId="2" r:id="rId10"/>
  </sheets>
  <definedNames>
    <definedName name="_xlnm.Print_Area" localSheetId="3">'Fastening Systems Job Audit'!$A$1:$H$85</definedName>
    <definedName name="_xlnm.Print_Area" localSheetId="4">'Leak Tester Job Audit'!$A$1:$H$60</definedName>
    <definedName name="_xlnm.Print_Area" localSheetId="6">'Material Dispense Job Audit'!$A$1:$H$81</definedName>
    <definedName name="_xlnm.Print_Area" localSheetId="2">'System Assessment'!$A$1:$H$102</definedName>
    <definedName name="rating" localSheetId="8">#REF!</definedName>
    <definedName name="rating" localSheetId="4">#REF!</definedName>
    <definedName name="rating" localSheetId="6">#REF!</definedName>
    <definedName name="rating" localSheetId="5">#REF!</definedName>
    <definedName name="rating" localSheetId="7">#REF!</definedName>
    <definedName name="rating">#REF!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3" i="3" l="1"/>
  <c r="G70" i="7" l="1"/>
  <c r="G46" i="7"/>
  <c r="G24" i="7"/>
  <c r="G27" i="4"/>
  <c r="G119" i="3"/>
  <c r="G116" i="3"/>
  <c r="G123" i="3"/>
  <c r="G122" i="3"/>
  <c r="G121" i="3"/>
  <c r="G120" i="3"/>
  <c r="G118" i="3"/>
  <c r="G117" i="3"/>
  <c r="G115" i="3"/>
  <c r="G113" i="3"/>
  <c r="G112" i="3"/>
  <c r="G111" i="3"/>
  <c r="G110" i="3"/>
  <c r="G109" i="3"/>
  <c r="G108" i="3"/>
  <c r="G107" i="3"/>
  <c r="G106" i="3"/>
  <c r="E49" i="1" s="1"/>
  <c r="G105" i="3"/>
  <c r="G104" i="3"/>
  <c r="G72" i="3"/>
  <c r="G38" i="3"/>
  <c r="G37" i="3"/>
  <c r="G36" i="3"/>
  <c r="G35" i="3"/>
  <c r="G26" i="3"/>
  <c r="G25" i="3"/>
  <c r="G32" i="3"/>
  <c r="G31" i="3"/>
  <c r="G30" i="3"/>
  <c r="G29" i="3"/>
  <c r="G87" i="3"/>
  <c r="G10" i="3"/>
  <c r="G45" i="3"/>
  <c r="I50" i="1" l="1"/>
  <c r="H50" i="1"/>
  <c r="F49" i="1"/>
  <c r="G49" i="1"/>
  <c r="H49" i="1"/>
  <c r="I49" i="1"/>
  <c r="E50" i="1"/>
  <c r="F50" i="1"/>
  <c r="G50" i="1"/>
  <c r="D49" i="1" l="1"/>
  <c r="G17" i="4" l="1"/>
  <c r="G15" i="10"/>
  <c r="G45" i="10"/>
  <c r="G17" i="10" l="1"/>
  <c r="G23" i="10"/>
  <c r="G6" i="10" l="1"/>
  <c r="E6" i="10"/>
  <c r="E6" i="8"/>
  <c r="H3" i="10"/>
  <c r="F3" i="10"/>
  <c r="C3" i="10"/>
  <c r="G48" i="10"/>
  <c r="G46" i="10"/>
  <c r="G44" i="10"/>
  <c r="G43" i="10"/>
  <c r="G41" i="10"/>
  <c r="G39" i="10"/>
  <c r="G38" i="10"/>
  <c r="G37" i="10"/>
  <c r="G36" i="10"/>
  <c r="G35" i="10"/>
  <c r="G34" i="10"/>
  <c r="G32" i="10"/>
  <c r="G30" i="10"/>
  <c r="G29" i="10"/>
  <c r="G28" i="10"/>
  <c r="G27" i="10"/>
  <c r="G26" i="10"/>
  <c r="G24" i="10"/>
  <c r="G22" i="10"/>
  <c r="G20" i="10"/>
  <c r="G19" i="10"/>
  <c r="G18" i="10"/>
  <c r="G14" i="10"/>
  <c r="G16" i="10"/>
  <c r="G13" i="10"/>
  <c r="G11" i="10"/>
  <c r="G10" i="10"/>
  <c r="G9" i="10"/>
  <c r="G8" i="10"/>
  <c r="I120" i="1" l="1"/>
  <c r="H120" i="1"/>
  <c r="I121" i="1"/>
  <c r="I122" i="1"/>
  <c r="H122" i="1"/>
  <c r="G122" i="1"/>
  <c r="F122" i="1"/>
  <c r="E122" i="1"/>
  <c r="I123" i="1"/>
  <c r="G123" i="1"/>
  <c r="H123" i="1"/>
  <c r="F123" i="1"/>
  <c r="E123" i="1"/>
  <c r="I124" i="1"/>
  <c r="H124" i="1"/>
  <c r="G124" i="1"/>
  <c r="F124" i="1"/>
  <c r="E124" i="1"/>
  <c r="I125" i="1"/>
  <c r="H125" i="1"/>
  <c r="G125" i="1"/>
  <c r="F125" i="1"/>
  <c r="E125" i="1"/>
  <c r="I126" i="1"/>
  <c r="H126" i="1"/>
  <c r="G126" i="1"/>
  <c r="F126" i="1"/>
  <c r="E126" i="1"/>
  <c r="I127" i="1"/>
  <c r="H127" i="1"/>
  <c r="G127" i="1"/>
  <c r="F127" i="1"/>
  <c r="E127" i="1"/>
  <c r="I128" i="1"/>
  <c r="H128" i="1"/>
  <c r="G128" i="1"/>
  <c r="F128" i="1"/>
  <c r="E128" i="1"/>
  <c r="H121" i="1"/>
  <c r="G121" i="1"/>
  <c r="F121" i="1"/>
  <c r="E121" i="1"/>
  <c r="E120" i="1"/>
  <c r="G120" i="1"/>
  <c r="F120" i="1"/>
  <c r="G58" i="5"/>
  <c r="G90" i="3"/>
  <c r="G64" i="3"/>
  <c r="D122" i="1" l="1"/>
  <c r="D128" i="1"/>
  <c r="D124" i="1"/>
  <c r="D127" i="1"/>
  <c r="D123" i="1"/>
  <c r="D125" i="1"/>
  <c r="D126" i="1"/>
  <c r="I129" i="1"/>
  <c r="H129" i="1"/>
  <c r="G129" i="1"/>
  <c r="F129" i="1"/>
  <c r="E129" i="1"/>
  <c r="D121" i="1"/>
  <c r="D120" i="1"/>
  <c r="G44" i="3"/>
  <c r="G50" i="3"/>
  <c r="H9" i="1" l="1"/>
  <c r="D129" i="1"/>
  <c r="G9" i="1" s="1"/>
  <c r="G41" i="3"/>
  <c r="G102" i="3"/>
  <c r="G101" i="3"/>
  <c r="G21" i="4"/>
  <c r="G18" i="5"/>
  <c r="G31" i="4"/>
  <c r="G71" i="3" l="1"/>
  <c r="G79" i="7" l="1"/>
  <c r="G45" i="6"/>
  <c r="G38" i="4" l="1"/>
  <c r="G40" i="4" l="1"/>
  <c r="G34" i="4"/>
  <c r="G24" i="3" l="1"/>
  <c r="G27" i="3"/>
  <c r="G9" i="3"/>
  <c r="G11" i="3"/>
  <c r="G12" i="3"/>
  <c r="G13" i="3"/>
  <c r="G14" i="3"/>
  <c r="G15" i="3"/>
  <c r="G16" i="3"/>
  <c r="G17" i="3"/>
  <c r="G18" i="3"/>
  <c r="G19" i="3"/>
  <c r="G20" i="3"/>
  <c r="G21" i="3"/>
  <c r="G22" i="3"/>
  <c r="G23" i="3"/>
  <c r="G8" i="3"/>
  <c r="H43" i="1" l="1"/>
  <c r="G98" i="3"/>
  <c r="G99" i="3"/>
  <c r="G100" i="3"/>
  <c r="G76" i="3"/>
  <c r="G88" i="3"/>
  <c r="G89" i="3"/>
  <c r="G91" i="3"/>
  <c r="G92" i="3"/>
  <c r="G93" i="3"/>
  <c r="G94" i="3"/>
  <c r="G95" i="3"/>
  <c r="G84" i="3"/>
  <c r="G74" i="3" l="1"/>
  <c r="G66" i="3" l="1"/>
  <c r="G56" i="5" l="1"/>
  <c r="G65" i="3" l="1"/>
  <c r="G16" i="8" l="1"/>
  <c r="G33" i="8"/>
  <c r="G31" i="8"/>
  <c r="G29" i="8"/>
  <c r="G27" i="8"/>
  <c r="G25" i="8"/>
  <c r="G24" i="8"/>
  <c r="G22" i="8"/>
  <c r="G21" i="8"/>
  <c r="G19" i="8"/>
  <c r="G17" i="8"/>
  <c r="G15" i="8"/>
  <c r="G14" i="8"/>
  <c r="G13" i="8"/>
  <c r="G11" i="8"/>
  <c r="G10" i="8"/>
  <c r="G9" i="8"/>
  <c r="G8" i="8"/>
  <c r="G6" i="8"/>
  <c r="H3" i="8"/>
  <c r="F3" i="8"/>
  <c r="C3" i="8"/>
  <c r="H108" i="1" l="1"/>
  <c r="F108" i="1"/>
  <c r="I108" i="1"/>
  <c r="E108" i="1"/>
  <c r="G108" i="1"/>
  <c r="H112" i="1"/>
  <c r="E112" i="1"/>
  <c r="I112" i="1"/>
  <c r="G112" i="1"/>
  <c r="F112" i="1"/>
  <c r="H114" i="1"/>
  <c r="G114" i="1"/>
  <c r="I114" i="1"/>
  <c r="E114" i="1"/>
  <c r="F114" i="1"/>
  <c r="H111" i="1"/>
  <c r="G111" i="1"/>
  <c r="I111" i="1"/>
  <c r="E111" i="1"/>
  <c r="F111" i="1"/>
  <c r="H113" i="1"/>
  <c r="F113" i="1"/>
  <c r="G113" i="1"/>
  <c r="I113" i="1"/>
  <c r="E113" i="1"/>
  <c r="H107" i="1"/>
  <c r="F107" i="1"/>
  <c r="G107" i="1"/>
  <c r="E107" i="1"/>
  <c r="I107" i="1"/>
  <c r="H109" i="1"/>
  <c r="E109" i="1"/>
  <c r="G109" i="1"/>
  <c r="F109" i="1"/>
  <c r="I109" i="1"/>
  <c r="H115" i="1"/>
  <c r="G115" i="1"/>
  <c r="I115" i="1"/>
  <c r="E115" i="1"/>
  <c r="F115" i="1"/>
  <c r="H110" i="1"/>
  <c r="G110" i="1"/>
  <c r="I110" i="1"/>
  <c r="E110" i="1"/>
  <c r="F110" i="1"/>
  <c r="G32" i="6"/>
  <c r="G31" i="6"/>
  <c r="G20" i="6"/>
  <c r="G19" i="6"/>
  <c r="G55" i="6"/>
  <c r="G16" i="6"/>
  <c r="G15" i="6"/>
  <c r="G14" i="6"/>
  <c r="G13" i="6"/>
  <c r="G52" i="6"/>
  <c r="G51" i="6"/>
  <c r="G50" i="6"/>
  <c r="G54" i="6"/>
  <c r="G53" i="6"/>
  <c r="G12" i="6"/>
  <c r="G11" i="6"/>
  <c r="D109" i="1" l="1"/>
  <c r="D111" i="1"/>
  <c r="D110" i="1"/>
  <c r="G116" i="1"/>
  <c r="D108" i="1"/>
  <c r="D107" i="1"/>
  <c r="E116" i="1"/>
  <c r="D112" i="1"/>
  <c r="D114" i="1"/>
  <c r="F116" i="1"/>
  <c r="H116" i="1"/>
  <c r="D115" i="1"/>
  <c r="I116" i="1"/>
  <c r="D113" i="1"/>
  <c r="H89" i="1"/>
  <c r="I89" i="1"/>
  <c r="E89" i="1"/>
  <c r="G89" i="1"/>
  <c r="F89" i="1"/>
  <c r="G73" i="7"/>
  <c r="H8" i="1" l="1"/>
  <c r="D116" i="1"/>
  <c r="G8" i="1" s="1"/>
  <c r="D89" i="1"/>
  <c r="G26" i="7"/>
  <c r="G71" i="4"/>
  <c r="G33" i="7"/>
  <c r="G32" i="7"/>
  <c r="G31" i="7"/>
  <c r="G17" i="7"/>
  <c r="G30" i="7"/>
  <c r="G50" i="7" l="1"/>
  <c r="G29" i="7"/>
  <c r="G80" i="7" l="1"/>
  <c r="G78" i="7"/>
  <c r="G77" i="7"/>
  <c r="G76" i="7"/>
  <c r="G75" i="7"/>
  <c r="G72" i="7"/>
  <c r="G71" i="7"/>
  <c r="G69" i="7"/>
  <c r="G68" i="7"/>
  <c r="G67" i="7"/>
  <c r="G66" i="7"/>
  <c r="G65" i="7"/>
  <c r="G64" i="7"/>
  <c r="G62" i="7"/>
  <c r="G60" i="7"/>
  <c r="G59" i="7"/>
  <c r="G58" i="7"/>
  <c r="G57" i="7"/>
  <c r="G56" i="7"/>
  <c r="G55" i="7"/>
  <c r="G53" i="7"/>
  <c r="G52" i="7"/>
  <c r="G51" i="7"/>
  <c r="G49" i="7"/>
  <c r="G47" i="7"/>
  <c r="G45" i="7"/>
  <c r="G44" i="7"/>
  <c r="G43" i="7"/>
  <c r="G41" i="7"/>
  <c r="G40" i="7"/>
  <c r="G39" i="7"/>
  <c r="G37" i="7"/>
  <c r="G36" i="7"/>
  <c r="G35" i="7"/>
  <c r="G34" i="7"/>
  <c r="G28" i="7"/>
  <c r="G27" i="7"/>
  <c r="G25" i="7"/>
  <c r="G23" i="7"/>
  <c r="G22" i="7"/>
  <c r="G21" i="7"/>
  <c r="G20" i="7"/>
  <c r="G18" i="7"/>
  <c r="G16" i="7"/>
  <c r="G15" i="7"/>
  <c r="G14" i="7"/>
  <c r="G13" i="7"/>
  <c r="G12" i="7"/>
  <c r="G11" i="7"/>
  <c r="G10" i="7"/>
  <c r="G9" i="7"/>
  <c r="G8" i="7"/>
  <c r="G6" i="7"/>
  <c r="E6" i="7"/>
  <c r="H3" i="7"/>
  <c r="F3" i="7"/>
  <c r="C3" i="7"/>
  <c r="G43" i="4"/>
  <c r="H97" i="1" l="1"/>
  <c r="E97" i="1"/>
  <c r="I97" i="1"/>
  <c r="G97" i="1"/>
  <c r="F97" i="1"/>
  <c r="H101" i="1"/>
  <c r="G101" i="1"/>
  <c r="I101" i="1"/>
  <c r="F101" i="1"/>
  <c r="E101" i="1"/>
  <c r="H94" i="1"/>
  <c r="I94" i="1"/>
  <c r="E94" i="1"/>
  <c r="F94" i="1"/>
  <c r="G94" i="1"/>
  <c r="H96" i="1"/>
  <c r="I96" i="1"/>
  <c r="G96" i="1"/>
  <c r="F96" i="1"/>
  <c r="E96" i="1"/>
  <c r="H100" i="1"/>
  <c r="F100" i="1"/>
  <c r="I100" i="1"/>
  <c r="G100" i="1"/>
  <c r="E100" i="1"/>
  <c r="H98" i="1"/>
  <c r="I98" i="1"/>
  <c r="G98" i="1"/>
  <c r="F98" i="1"/>
  <c r="E98" i="1"/>
  <c r="H99" i="1"/>
  <c r="G99" i="1"/>
  <c r="I99" i="1"/>
  <c r="F99" i="1"/>
  <c r="E99" i="1"/>
  <c r="H102" i="1"/>
  <c r="F102" i="1"/>
  <c r="E102" i="1"/>
  <c r="I102" i="1"/>
  <c r="G102" i="1"/>
  <c r="H95" i="1"/>
  <c r="F95" i="1"/>
  <c r="I95" i="1"/>
  <c r="G95" i="1"/>
  <c r="E95" i="1"/>
  <c r="G29" i="4"/>
  <c r="G12" i="4"/>
  <c r="G80" i="4"/>
  <c r="G16" i="4"/>
  <c r="G14" i="4"/>
  <c r="G72" i="4"/>
  <c r="G70" i="4"/>
  <c r="G11" i="4"/>
  <c r="G84" i="4"/>
  <c r="G83" i="4"/>
  <c r="G26" i="4"/>
  <c r="G23" i="4"/>
  <c r="G82" i="4"/>
  <c r="G81" i="4"/>
  <c r="D95" i="1" l="1"/>
  <c r="G103" i="1"/>
  <c r="D102" i="1"/>
  <c r="D98" i="1"/>
  <c r="F103" i="1"/>
  <c r="D94" i="1"/>
  <c r="E103" i="1"/>
  <c r="D96" i="1"/>
  <c r="I103" i="1"/>
  <c r="H103" i="1"/>
  <c r="D99" i="1"/>
  <c r="D101" i="1"/>
  <c r="D97" i="1"/>
  <c r="D100" i="1"/>
  <c r="G10" i="4"/>
  <c r="G24" i="4"/>
  <c r="G9" i="4"/>
  <c r="G79" i="4"/>
  <c r="G78" i="4"/>
  <c r="G77" i="4"/>
  <c r="G76" i="4"/>
  <c r="G75" i="4"/>
  <c r="G18" i="4"/>
  <c r="H7" i="1" l="1"/>
  <c r="D103" i="1"/>
  <c r="G7" i="1" s="1"/>
  <c r="G55" i="5"/>
  <c r="G69" i="4" l="1"/>
  <c r="G68" i="4"/>
  <c r="G67" i="4"/>
  <c r="G19" i="5" l="1"/>
  <c r="C3" i="3"/>
  <c r="F3" i="3"/>
  <c r="E6" i="3"/>
  <c r="E6" i="4"/>
  <c r="G6" i="4"/>
  <c r="H3" i="4"/>
  <c r="F3" i="4"/>
  <c r="C3" i="4"/>
  <c r="C3" i="5"/>
  <c r="F3" i="5"/>
  <c r="H3" i="5"/>
  <c r="G6" i="5"/>
  <c r="E6" i="5"/>
  <c r="C3" i="6"/>
  <c r="F3" i="6"/>
  <c r="H3" i="6"/>
  <c r="G6" i="6"/>
  <c r="E6" i="6"/>
  <c r="G48" i="6"/>
  <c r="G46" i="6"/>
  <c r="G43" i="6"/>
  <c r="G42" i="6"/>
  <c r="G41" i="6"/>
  <c r="G40" i="6"/>
  <c r="G39" i="6"/>
  <c r="G37" i="6"/>
  <c r="G36" i="6"/>
  <c r="G35" i="6"/>
  <c r="G33" i="6"/>
  <c r="G30" i="6"/>
  <c r="G28" i="6"/>
  <c r="G26" i="6"/>
  <c r="G25" i="6"/>
  <c r="G24" i="6"/>
  <c r="G23" i="6"/>
  <c r="G22" i="6"/>
  <c r="G21" i="6"/>
  <c r="G18" i="6"/>
  <c r="G10" i="6"/>
  <c r="G9" i="6"/>
  <c r="G8" i="6"/>
  <c r="H82" i="1" l="1"/>
  <c r="I82" i="1"/>
  <c r="G82" i="1"/>
  <c r="F82" i="1"/>
  <c r="E82" i="1"/>
  <c r="H83" i="1"/>
  <c r="I83" i="1"/>
  <c r="G83" i="1"/>
  <c r="F83" i="1"/>
  <c r="E83" i="1"/>
  <c r="H84" i="1"/>
  <c r="I84" i="1"/>
  <c r="E84" i="1"/>
  <c r="G84" i="1"/>
  <c r="F84" i="1"/>
  <c r="H85" i="1"/>
  <c r="I85" i="1"/>
  <c r="G85" i="1"/>
  <c r="F85" i="1"/>
  <c r="E85" i="1"/>
  <c r="H87" i="1"/>
  <c r="F87" i="1"/>
  <c r="I87" i="1"/>
  <c r="E87" i="1"/>
  <c r="G87" i="1"/>
  <c r="H88" i="1"/>
  <c r="F88" i="1"/>
  <c r="I88" i="1"/>
  <c r="E88" i="1"/>
  <c r="G88" i="1"/>
  <c r="H81" i="1"/>
  <c r="I81" i="1"/>
  <c r="G81" i="1"/>
  <c r="E81" i="1"/>
  <c r="F81" i="1"/>
  <c r="H86" i="1"/>
  <c r="I86" i="1"/>
  <c r="G86" i="1"/>
  <c r="E86" i="1"/>
  <c r="F86" i="1"/>
  <c r="H3" i="3"/>
  <c r="G6" i="3"/>
  <c r="G13" i="5"/>
  <c r="G12" i="5"/>
  <c r="G11" i="5"/>
  <c r="G28" i="5"/>
  <c r="G26" i="5"/>
  <c r="G27" i="5"/>
  <c r="G90" i="1" l="1"/>
  <c r="D87" i="1"/>
  <c r="H90" i="1"/>
  <c r="D84" i="1"/>
  <c r="D82" i="1"/>
  <c r="I90" i="1"/>
  <c r="D86" i="1"/>
  <c r="D88" i="1"/>
  <c r="D85" i="1"/>
  <c r="F90" i="1"/>
  <c r="E90" i="1"/>
  <c r="D81" i="1"/>
  <c r="D83" i="1"/>
  <c r="G25" i="5"/>
  <c r="G24" i="5"/>
  <c r="G23" i="5"/>
  <c r="H6" i="1" l="1"/>
  <c r="D90" i="1"/>
  <c r="G6" i="1" s="1"/>
  <c r="G54" i="5"/>
  <c r="G52" i="5"/>
  <c r="G51" i="5"/>
  <c r="G49" i="5"/>
  <c r="G47" i="5"/>
  <c r="G46" i="5"/>
  <c r="G45" i="5"/>
  <c r="G44" i="5"/>
  <c r="G59" i="5"/>
  <c r="G57" i="5"/>
  <c r="G43" i="5"/>
  <c r="G42" i="5"/>
  <c r="G41" i="5"/>
  <c r="G40" i="5"/>
  <c r="G39" i="5"/>
  <c r="G38" i="5"/>
  <c r="G36" i="5"/>
  <c r="G35" i="5"/>
  <c r="G34" i="5"/>
  <c r="G33" i="5"/>
  <c r="G31" i="5"/>
  <c r="G30" i="5"/>
  <c r="G22" i="5"/>
  <c r="G21" i="5"/>
  <c r="G17" i="5"/>
  <c r="G16" i="5"/>
  <c r="G15" i="5"/>
  <c r="G10" i="5"/>
  <c r="G9" i="5"/>
  <c r="G8" i="5"/>
  <c r="G74" i="4"/>
  <c r="G62" i="4"/>
  <c r="G66" i="4"/>
  <c r="G65" i="4"/>
  <c r="G64" i="4"/>
  <c r="G63" i="4"/>
  <c r="G60" i="4"/>
  <c r="G58" i="4"/>
  <c r="G57" i="4"/>
  <c r="G56" i="4"/>
  <c r="G55" i="4"/>
  <c r="G54" i="4"/>
  <c r="G53" i="4"/>
  <c r="G52" i="4"/>
  <c r="G50" i="4"/>
  <c r="G49" i="4"/>
  <c r="G47" i="4"/>
  <c r="G46" i="4"/>
  <c r="G45" i="4"/>
  <c r="G44" i="4"/>
  <c r="G41" i="4"/>
  <c r="G39" i="4"/>
  <c r="G37" i="4"/>
  <c r="G35" i="4"/>
  <c r="G33" i="4"/>
  <c r="G32" i="4"/>
  <c r="G30" i="4"/>
  <c r="G22" i="4"/>
  <c r="G28" i="4"/>
  <c r="G25" i="4"/>
  <c r="G20" i="4"/>
  <c r="G15" i="4"/>
  <c r="G13" i="4"/>
  <c r="G8" i="4"/>
  <c r="H47" i="1"/>
  <c r="G85" i="3"/>
  <c r="G83" i="3"/>
  <c r="G82" i="3"/>
  <c r="G81" i="3"/>
  <c r="G80" i="3"/>
  <c r="G79" i="3"/>
  <c r="G78" i="3"/>
  <c r="G77" i="3"/>
  <c r="G75" i="3"/>
  <c r="G70" i="3"/>
  <c r="G69" i="3"/>
  <c r="G67" i="3"/>
  <c r="G63" i="3"/>
  <c r="G62" i="3"/>
  <c r="G61" i="3"/>
  <c r="G60" i="3"/>
  <c r="G59" i="3"/>
  <c r="G58" i="3"/>
  <c r="G57" i="3"/>
  <c r="G56" i="3"/>
  <c r="G55" i="3"/>
  <c r="G54" i="3"/>
  <c r="G53" i="3"/>
  <c r="G52" i="3"/>
  <c r="G51" i="3"/>
  <c r="G49" i="3"/>
  <c r="G48" i="3"/>
  <c r="G46" i="3"/>
  <c r="G43" i="3"/>
  <c r="G42" i="3"/>
  <c r="G40" i="3"/>
  <c r="G39" i="3"/>
  <c r="G34" i="3"/>
  <c r="G33" i="3"/>
  <c r="G97" i="3"/>
  <c r="I48" i="1" l="1"/>
  <c r="H48" i="1"/>
  <c r="G48" i="1"/>
  <c r="F48" i="1"/>
  <c r="E48" i="1"/>
  <c r="H68" i="1"/>
  <c r="I68" i="1"/>
  <c r="F68" i="1"/>
  <c r="G68" i="1"/>
  <c r="E68" i="1"/>
  <c r="H71" i="1"/>
  <c r="I71" i="1"/>
  <c r="G71" i="1"/>
  <c r="F71" i="1"/>
  <c r="E71" i="1"/>
  <c r="H72" i="1"/>
  <c r="G72" i="1"/>
  <c r="F72" i="1"/>
  <c r="I72" i="1"/>
  <c r="E72" i="1"/>
  <c r="D72" i="1" s="1"/>
  <c r="H69" i="1"/>
  <c r="I69" i="1"/>
  <c r="G69" i="1"/>
  <c r="F69" i="1"/>
  <c r="E69" i="1"/>
  <c r="H74" i="1"/>
  <c r="E74" i="1"/>
  <c r="I74" i="1"/>
  <c r="G74" i="1"/>
  <c r="F74" i="1"/>
  <c r="H75" i="1"/>
  <c r="I75" i="1"/>
  <c r="G75" i="1"/>
  <c r="F75" i="1"/>
  <c r="E75" i="1"/>
  <c r="H70" i="1"/>
  <c r="G70" i="1"/>
  <c r="E70" i="1"/>
  <c r="I70" i="1"/>
  <c r="F70" i="1"/>
  <c r="H73" i="1"/>
  <c r="I73" i="1"/>
  <c r="G73" i="1"/>
  <c r="F73" i="1"/>
  <c r="E73" i="1"/>
  <c r="H76" i="1"/>
  <c r="G76" i="1"/>
  <c r="F76" i="1"/>
  <c r="I76" i="1"/>
  <c r="E76" i="1"/>
  <c r="H44" i="1"/>
  <c r="H45" i="1"/>
  <c r="H46" i="1"/>
  <c r="H58" i="1"/>
  <c r="F58" i="1"/>
  <c r="E58" i="1"/>
  <c r="I58" i="1"/>
  <c r="G58" i="1"/>
  <c r="H60" i="1"/>
  <c r="E60" i="1"/>
  <c r="I60" i="1"/>
  <c r="G60" i="1"/>
  <c r="F60" i="1"/>
  <c r="H61" i="1"/>
  <c r="I61" i="1"/>
  <c r="G61" i="1"/>
  <c r="F61" i="1"/>
  <c r="E61" i="1"/>
  <c r="H63" i="1"/>
  <c r="I63" i="1"/>
  <c r="G63" i="1"/>
  <c r="F63" i="1"/>
  <c r="E63" i="1"/>
  <c r="H56" i="1"/>
  <c r="I56" i="1"/>
  <c r="F56" i="1"/>
  <c r="G56" i="1"/>
  <c r="E56" i="1"/>
  <c r="H55" i="1"/>
  <c r="G55" i="1"/>
  <c r="E55" i="1"/>
  <c r="F55" i="1"/>
  <c r="I55" i="1"/>
  <c r="H57" i="1"/>
  <c r="I57" i="1"/>
  <c r="G57" i="1"/>
  <c r="F57" i="1"/>
  <c r="E57" i="1"/>
  <c r="H59" i="1"/>
  <c r="I59" i="1"/>
  <c r="G59" i="1"/>
  <c r="F59" i="1"/>
  <c r="E59" i="1"/>
  <c r="H62" i="1"/>
  <c r="I62" i="1"/>
  <c r="E62" i="1"/>
  <c r="G62" i="1"/>
  <c r="F62" i="1"/>
  <c r="F45" i="1"/>
  <c r="G45" i="1"/>
  <c r="E45" i="1"/>
  <c r="I45" i="1"/>
  <c r="E44" i="1"/>
  <c r="I44" i="1"/>
  <c r="G44" i="1"/>
  <c r="F44" i="1"/>
  <c r="G47" i="1"/>
  <c r="F47" i="1"/>
  <c r="E47" i="1"/>
  <c r="I47" i="1"/>
  <c r="F46" i="1"/>
  <c r="E46" i="1"/>
  <c r="I46" i="1"/>
  <c r="G46" i="1"/>
  <c r="I43" i="1"/>
  <c r="G43" i="1"/>
  <c r="F43" i="1"/>
  <c r="E43" i="1"/>
  <c r="D48" i="1" l="1"/>
  <c r="D73" i="1"/>
  <c r="D61" i="1"/>
  <c r="D75" i="1"/>
  <c r="D74" i="1"/>
  <c r="D76" i="1"/>
  <c r="D68" i="1"/>
  <c r="E77" i="1"/>
  <c r="D69" i="1"/>
  <c r="G77" i="1"/>
  <c r="F77" i="1"/>
  <c r="D71" i="1"/>
  <c r="I77" i="1"/>
  <c r="D70" i="1"/>
  <c r="H77" i="1"/>
  <c r="H51" i="1"/>
  <c r="D59" i="1"/>
  <c r="D62" i="1"/>
  <c r="D60" i="1"/>
  <c r="I64" i="1"/>
  <c r="F64" i="1"/>
  <c r="E64" i="1"/>
  <c r="D55" i="1"/>
  <c r="D63" i="1"/>
  <c r="D57" i="1"/>
  <c r="G64" i="1"/>
  <c r="D58" i="1"/>
  <c r="H64" i="1"/>
  <c r="D56" i="1"/>
  <c r="D43" i="1"/>
  <c r="D50" i="1"/>
  <c r="D44" i="1"/>
  <c r="I51" i="1"/>
  <c r="D46" i="1"/>
  <c r="D47" i="1"/>
  <c r="F51" i="1"/>
  <c r="E51" i="1"/>
  <c r="D45" i="1"/>
  <c r="G51" i="1"/>
  <c r="H5" i="1" l="1"/>
  <c r="H4" i="1"/>
  <c r="H3" i="1"/>
  <c r="D77" i="1"/>
  <c r="G5" i="1" s="1"/>
  <c r="D64" i="1"/>
  <c r="G4" i="1" s="1"/>
  <c r="D51" i="1"/>
  <c r="E6" i="1" l="1"/>
  <c r="E4" i="1"/>
  <c r="G3" i="1"/>
</calcChain>
</file>

<file path=xl/sharedStrings.xml><?xml version="1.0" encoding="utf-8"?>
<sst xmlns="http://schemas.openxmlformats.org/spreadsheetml/2006/main" count="1775" uniqueCount="1325">
  <si>
    <t>Ford Specific Assembly System Requirements</t>
  </si>
  <si>
    <t>Definitions:</t>
  </si>
  <si>
    <t>-Assembly System : Any multi-station process where individual components are joined together and thus integrated into a semi-finished or final product.</t>
  </si>
  <si>
    <t>Applicability:</t>
  </si>
  <si>
    <t>-All assembly systems regardless of process technologies across all commodities.</t>
  </si>
  <si>
    <t xml:space="preserve"> a)</t>
  </si>
  <si>
    <t xml:space="preserve">The Ford Specific Assembly System Requirements are a 'checklist' used to provide objective evidence that supplier assembly processes, regardless of tier level, meet requirements not addressed in general requirements or other specific special process assessments (e.g. CQI-15 Welding or Ford Electronics Manufacturing Requirements).  </t>
  </si>
  <si>
    <t>b)</t>
  </si>
  <si>
    <t>Use of this document
Suppliers:
1. Perform a full assessment per Ford's requirements in Ford specifics to IATF 16949
2. Complete this checklist for Ford Specific Assembly System requirements for all assembly operations involving specific assembly technolgies included.
3. Ensure that if any requirements of the assessment is not met, develop action plans to meet all requirements, within 90 days.</t>
  </si>
  <si>
    <t>c)</t>
  </si>
  <si>
    <t>Suppliers complete the assessments listed in b) above at least annually and after any specified process and/or program equipment changes.</t>
  </si>
  <si>
    <t>d)</t>
  </si>
  <si>
    <t>Suppliers are required to keep completed copies of the Assembly System Assessment requirements "checklist", and accompanying corrective action plans, covering the most recent 2 annual assessments.  These copies are to be maintained at the supplier location and available to Ford upon request.</t>
  </si>
  <si>
    <t>e)</t>
  </si>
  <si>
    <t>For New Program Feasibility sign-offs; Please include the following (or equivalent) with the completed assessment:
-Part Drawing (Or part number with applicable ES documents)
-Process Flow Diagram
-Proposed Plant Equipment Layout</t>
  </si>
  <si>
    <t>Assembly System Assessment</t>
  </si>
  <si>
    <t>Company Name:</t>
  </si>
  <si>
    <t>ABC Corp</t>
  </si>
  <si>
    <t>Current
Status</t>
  </si>
  <si>
    <t>Job Audit Summary</t>
  </si>
  <si>
    <t># Elements</t>
  </si>
  <si>
    <t>Street Address:</t>
  </si>
  <si>
    <t>407 N. Madison St.</t>
  </si>
  <si>
    <t>Assembly System Overall</t>
  </si>
  <si>
    <t>Country/City/State/Zip Code:</t>
  </si>
  <si>
    <t>New Zebedee, Michigan, 49069</t>
  </si>
  <si>
    <t>System % 
Compliance</t>
  </si>
  <si>
    <t>Fastening Systems Overall</t>
  </si>
  <si>
    <t>Site Code:</t>
  </si>
  <si>
    <t>GSDB</t>
  </si>
  <si>
    <t>Leak Testing Overall</t>
  </si>
  <si>
    <t>Parent Code:</t>
  </si>
  <si>
    <t>Job Audit % 
Compliance</t>
  </si>
  <si>
    <t>Press Fit Operations Overall</t>
  </si>
  <si>
    <t>Current Quality Certification(s):</t>
  </si>
  <si>
    <t>Material Dispense Overall</t>
  </si>
  <si>
    <t>Date of This Assessment:</t>
  </si>
  <si>
    <t>Vision Systems Overall</t>
  </si>
  <si>
    <t>Date of Initial Assessment:</t>
  </si>
  <si>
    <t>Clinch/Rivet Systems Overall</t>
  </si>
  <si>
    <t>Number of Assembly Employees at this Facility:</t>
  </si>
  <si>
    <t>Review Members</t>
  </si>
  <si>
    <t>Title</t>
  </si>
  <si>
    <t>Email Address</t>
  </si>
  <si>
    <t>Phone</t>
  </si>
  <si>
    <t>Site Responsible Person</t>
  </si>
  <si>
    <t>Supplier Contacts</t>
  </si>
  <si>
    <t>Characteristic Classifications</t>
  </si>
  <si>
    <t>Ship To Locations</t>
  </si>
  <si>
    <t>Tier Level</t>
  </si>
  <si>
    <t>Contact Name</t>
  </si>
  <si>
    <t>Contact eMail</t>
  </si>
  <si>
    <t>Assembly Processes Used:</t>
  </si>
  <si>
    <t>Engineering Specifications Used:</t>
  </si>
  <si>
    <t>Commodity:</t>
  </si>
  <si>
    <t>Part Number(s) Assessed:</t>
  </si>
  <si>
    <t>Vehicle / Program</t>
  </si>
  <si>
    <t>Product Information</t>
  </si>
  <si>
    <t>Overall Summary Comments:</t>
  </si>
  <si>
    <t>LEGEND</t>
  </si>
  <si>
    <t>Red</t>
  </si>
  <si>
    <t>Any RED Element</t>
  </si>
  <si>
    <t>Does NOT meet the requirements, needs immediate action.
Process review indicates that there is a risk of non-conforming product.</t>
  </si>
  <si>
    <t>Yellow</t>
  </si>
  <si>
    <t>&lt;100% GREEN -0- RED</t>
  </si>
  <si>
    <t>Does NOT meet the requirements, containment is in place.
Process review indicates that there is a sufficient containment of non-conforming product.</t>
  </si>
  <si>
    <t>Green</t>
  </si>
  <si>
    <t>100% GREEN</t>
  </si>
  <si>
    <t>Meets all requirements.</t>
  </si>
  <si>
    <t>SUMMARY OF SYSTEM ASSESSMENT RESPONSES</t>
  </si>
  <si>
    <t>Section</t>
  </si>
  <si>
    <t>% Compliance of Rated Elements</t>
  </si>
  <si>
    <t>N/A</t>
  </si>
  <si>
    <t>Remaining Elements</t>
  </si>
  <si>
    <t>Section 1</t>
  </si>
  <si>
    <t>System Process Assessment</t>
  </si>
  <si>
    <t>Section 2</t>
  </si>
  <si>
    <t>Documentation</t>
  </si>
  <si>
    <t>Section 3</t>
  </si>
  <si>
    <t>Preplanning / Quality Documentation</t>
  </si>
  <si>
    <t>Section 4</t>
  </si>
  <si>
    <t>Production Monitoring / Documentation</t>
  </si>
  <si>
    <t>Section 5</t>
  </si>
  <si>
    <t>Rework or Scrap Procedures and Reports</t>
  </si>
  <si>
    <t>Section 6</t>
  </si>
  <si>
    <t>Maintenance Requirements</t>
  </si>
  <si>
    <t>% of items Completed</t>
  </si>
  <si>
    <t>SUMMARY FASTENING JOB AUDIT RESPONSES</t>
  </si>
  <si>
    <t>Process Used:</t>
  </si>
  <si>
    <t>Fastening Systems Job Audit</t>
  </si>
  <si>
    <t>Part Print</t>
  </si>
  <si>
    <t>Control Plan</t>
  </si>
  <si>
    <t>Data Collection</t>
  </si>
  <si>
    <t>Quality Inspection &amp; Reports</t>
  </si>
  <si>
    <t>Parameter Documentation</t>
  </si>
  <si>
    <t>Section 7</t>
  </si>
  <si>
    <t>Maintenance Records</t>
  </si>
  <si>
    <t>Section 8</t>
  </si>
  <si>
    <t>Sustainability</t>
  </si>
  <si>
    <t>Section 9</t>
  </si>
  <si>
    <t>Equipment Processing Reqmts</t>
  </si>
  <si>
    <t>SUMMARY OF LEAK TEST JOB AUDIT RESPONSES</t>
  </si>
  <si>
    <t>Leak Tester Job Audit</t>
  </si>
  <si>
    <t>SUMMARY OF PRESS FIT JOB AUDIT RESPONSES</t>
  </si>
  <si>
    <t>PressFit Operations Job Audit</t>
  </si>
  <si>
    <t>SUMMARY OF MATERIAL DISPENSE JOB AUDIT RESPONSES</t>
  </si>
  <si>
    <t>Material Dispense Job Audit</t>
  </si>
  <si>
    <t>SUMMARY OF VISION SYSTEM JOB AUDIT RESPONSES</t>
  </si>
  <si>
    <t>Vision Systems Job Audit</t>
  </si>
  <si>
    <t>SUMMARY OF CLINCH AND RIVET JOB AUDIT RESPONSES</t>
  </si>
  <si>
    <t>Clinch/Rivet Systems Job Audit</t>
  </si>
  <si>
    <t>Assessor</t>
  </si>
  <si>
    <t>Date</t>
  </si>
  <si>
    <t>(Name - Company)</t>
  </si>
  <si>
    <t>(Name - Location)</t>
  </si>
  <si>
    <t>Item No.</t>
  </si>
  <si>
    <t>Question/Topic</t>
  </si>
  <si>
    <t>Requirements and Guidance</t>
  </si>
  <si>
    <t>Example of Compliance</t>
  </si>
  <si>
    <t>Evidence / Gap Identified</t>
  </si>
  <si>
    <t>Follow up Comments</t>
  </si>
  <si>
    <t>Section 1 - System Process Assessment</t>
  </si>
  <si>
    <t>Are internal assessments being completed on an annual basis, at a minimum, using this assessment.</t>
  </si>
  <si>
    <t xml:space="preserve">The organization shall conduct internal assessments on an annual basis, at a minimum, unless otherwise specified by the customer, using this assessment. Concerns shall be addressed in a timely manner. </t>
  </si>
  <si>
    <t>Recent examples of audits; audit schedule for appropriate processes.</t>
  </si>
  <si>
    <t>Are processes planned to be sufficient?</t>
  </si>
  <si>
    <r>
      <t xml:space="preserve">For New Programs: GPDS Deliverable #14 Final Confirmation of Design and Manufacturing Feasibility. Supplier has reviewed the ESOW </t>
    </r>
    <r>
      <rPr>
        <sz val="10"/>
        <color theme="4"/>
        <rFont val="Arial"/>
        <family val="2"/>
      </rPr>
      <t>and or final assembly</t>
    </r>
    <r>
      <rPr>
        <sz val="10"/>
        <color theme="1"/>
        <rFont val="Arial"/>
        <family val="2"/>
      </rPr>
      <t xml:space="preserve"> requirements and has data to demonstrate that the intended manufacturing process will meet or exceed the requirements.</t>
    </r>
  </si>
  <si>
    <t>Surrogate data from similar processes to show that uptime, throughput, and process dimensional data aligns with program targets.</t>
  </si>
  <si>
    <t>For systems over five positions, a dynamic simulation run to validate the influence of variability across operations to define proper buffer locations, pallet/fixture count, and line rate requirements. Includes assumptions for MTTF/MTTR of different types of equipment.</t>
  </si>
  <si>
    <t>Discrete event simulation with input and output data and sensitivity analysis for program deliverables.</t>
  </si>
  <si>
    <t xml:space="preserve">Is the material handling, storage and packaging adequate to preserve product quality and delivery?  </t>
  </si>
  <si>
    <t xml:space="preserve">The loading system, in-process handling, and shipping process shall be assessed for risk of part damage or other quality concerns. Other practices such as stacking of overloaded containers can also increase the risk of part damage. </t>
  </si>
  <si>
    <t>Equipment design or standards for loading parts to station.</t>
  </si>
  <si>
    <t>Material flow simulations have been performed to validate that new programs do not create undue stress and loading on material handling equipment, in-plant traffic routes, storage locations, or dock utilization.</t>
  </si>
  <si>
    <t>Material flow shown at a plant level. Impact of new program on plant material handling support is known and plan is defined.</t>
  </si>
  <si>
    <t>Material replenishment systems are in place with Min/Max levels are clear and obvious to affected personnel. There is a designed in location to remove empty containers or waste materials from workstations.</t>
  </si>
  <si>
    <t>Standard for quantities of line side material, space required for each item defined and shown on layout and station. Location for empty dunnage shown on station layouts.</t>
  </si>
  <si>
    <t>Model complexity is clearly defined and managed in the work area. Appropriate errorproofing is in place to prevent mis-builds.</t>
  </si>
  <si>
    <t>Station design facilitates proper builds with model complexity. In station error-proofing exists for part selection or detection to prevent mis-builds.</t>
  </si>
  <si>
    <t>Are plant cleanliness, housekeeping, environmental and working conditions conducive to quality?</t>
  </si>
  <si>
    <t>FCMR (Ford Contamination Manufacturing Requirements) audit has been performed.</t>
  </si>
  <si>
    <t>FCMR audit plan or confirmation from Product Development teams that contamination specification does not exist.</t>
  </si>
  <si>
    <t>Are process audits in use through the launch phase?</t>
  </si>
  <si>
    <t>Are increased LPA (Layered Process Audits) activities planned during the safe launch period to ensure that system controls are in place and processes are being followed?</t>
  </si>
  <si>
    <t>Defined safe launch plan</t>
  </si>
  <si>
    <t>Traceability</t>
  </si>
  <si>
    <t xml:space="preserve">Traceability requirements are defined and cascaded throughout the process and Tier 2, 3, etc. suppliers (e.g. Part print notes, ES requirements, facility processes for traceability, SOW documentation, etc…). </t>
  </si>
  <si>
    <t xml:space="preserve">Defined plan with the full Bill Of Materials with defined traceability requirements and plan for serial or lot trace for each component and process data retention plan for the entire value stream. </t>
  </si>
  <si>
    <t>Labels that are applied or direct part marks shall be 100% scanned and graded to provide for verification of usability of label/mark. Format is agreed with using location.</t>
  </si>
  <si>
    <t>Documented format for label content and process location for scanning and grading in line.</t>
  </si>
  <si>
    <t>For individually traceable parts, process data and results of on-line conformance checks shall be linked to the end item serial number.</t>
  </si>
  <si>
    <t>Example of data record with planned process data and structure.</t>
  </si>
  <si>
    <t>Traceability records must be available within 2 hours for product shipped in the last 30 days and within 24 hours for product shipped in the last 30 to 60 days. Semi-annual verification that traceability data can be retrieved throughout the value stream.</t>
  </si>
  <si>
    <t>Demonstration of data retrieval, particularly for T2+ sub-suppliers.</t>
  </si>
  <si>
    <t>Reaction Plans</t>
  </si>
  <si>
    <t>System wide defined practices for number of consecutive rejects allowed before system stoppage. This shall be controlled by logic in the equipment.</t>
  </si>
  <si>
    <t>Standard for equipment logic to stop production after repeated rejects.</t>
  </si>
  <si>
    <t>Constraint Design</t>
  </si>
  <si>
    <t>Assembly systems with multiple staitons are designed with a single constraint.  This constraint shall be chosen intentionally in the equipment design phase due to some process constraint; i.e. high equipment cost, repeatable cycle time, known consistent downtime.  The constraint should be in a 'Bow Tie" type positioning within the line to optimize throughput.</t>
  </si>
  <si>
    <t>Decision process for line constraint, evidence of what machine or process was chosen and why.</t>
  </si>
  <si>
    <t>S1.10</t>
  </si>
  <si>
    <t>Ergonomics</t>
  </si>
  <si>
    <r>
      <t>Operator ergonomics are considered and evaluated. Material handling tasks can be performed without excessive effort. Can the operator perform the required tasks at rate while wearing appropriate PPE?</t>
    </r>
    <r>
      <rPr>
        <sz val="10"/>
        <color theme="4"/>
        <rFont val="Arial"/>
        <family val="2"/>
      </rPr>
      <t xml:space="preserve"> Does the operator have enough workspace for all inspection requirements?</t>
    </r>
  </si>
  <si>
    <t xml:space="preserve">Defined standard for ergonomics and review timing for equipment. </t>
  </si>
  <si>
    <r>
      <t xml:space="preserve">Do all operators have clear line of sight for essential job functions? </t>
    </r>
    <r>
      <rPr>
        <sz val="10"/>
        <color theme="4"/>
        <rFont val="Arial"/>
        <family val="2"/>
      </rPr>
      <t>Operators must have sufficient lighting on equipment to assist the operator's ability to perform the job properly</t>
    </r>
  </si>
  <si>
    <t>Ergonomic standard and equipment design to facilitate operator visibility and access.</t>
  </si>
  <si>
    <t>Section 2 - Documentation</t>
  </si>
  <si>
    <t xml:space="preserve">Does the Quality Department review, address, and document customer and internal concerns? </t>
  </si>
  <si>
    <t>Quality system shall have a standard for Read Across for similar processes, equipment, or failure modes.</t>
  </si>
  <si>
    <t>Commitment dates and validation across product lines.</t>
  </si>
  <si>
    <t xml:space="preserve">Are procedures adequate to prevent movement of non-conforming product into the production system?            </t>
  </si>
  <si>
    <t>1st piece inspection process and approval process including Red Rabbitt or Poke-Yoke verification upon any process start, restart, or model changeover. Reaction plans to include verification back to last known good verification.</t>
  </si>
  <si>
    <t>Process exists to challenge errorproofing or in process inspection equipment and does not require excessive effort for production team. i.e. The check could be run easily once per shift, actually frequency to be agreed by team.</t>
  </si>
  <si>
    <t>S2.10</t>
  </si>
  <si>
    <t>S2.11</t>
  </si>
  <si>
    <t>Are there procedures and work instructions available?</t>
  </si>
  <si>
    <t>There shall be procedures and work instructions available for personnel covering the process. These procedures and work instructions shall include methods of addressing potential emergencies such as power failure, start-up, shut-down, product segregation, product inspection, safety, house-keeping, and general operating procedures. These procedures or work instructions shall be accessible and used to train shop floor personnel.</t>
  </si>
  <si>
    <t>Work Instructions include all cyclic and non-cyclic process step (e.g. repeated tasks that occur frequently but not every cycle).</t>
  </si>
  <si>
    <t>S2.12</t>
  </si>
  <si>
    <t>Are the tooling components designed for the assembly process?</t>
  </si>
  <si>
    <t xml:space="preserve">Fixturing/tooling was developed considering movement, reach, accessibility, tool center point, maintenance, and ergonomics (manual, automatic, and robotics) to maintain process outputs. </t>
  </si>
  <si>
    <t>Tooling design standards or designs showing access and clearance for operators or assembly equipment with part work envelope.</t>
  </si>
  <si>
    <t>S2.13</t>
  </si>
  <si>
    <t>Supplier shall have documentation of the fixture design, that are stored properly and accessible. Proper identification and revision level on the fixture or related to the fixture. Documented fixture set-up (i.e., clamps, pins, locating devices, and shim packs).</t>
  </si>
  <si>
    <t>System or standard for handling of tooling drawings including process revisions.</t>
  </si>
  <si>
    <t>Supplier shall have a standard for equipment buy-off and verification that includes product and process design parameters. If sample size is limited, acceptance criteria may have to be higher than PPAP guidelines (e.g. Cpk should be much higher than 1.67 for small sample sizes)</t>
  </si>
  <si>
    <t>Documented equipment verification plans with measurables, acceptance criteria, and quanties planned.</t>
  </si>
  <si>
    <t>S2.14</t>
  </si>
  <si>
    <t>Is changeover procedure established?</t>
  </si>
  <si>
    <t>Changeover to different part model shall have a documented procedure and verification of quality prior to start of production releasable components.</t>
  </si>
  <si>
    <t>Verification plans for model changeovers, either one-time design changes or daily model complexity plans.</t>
  </si>
  <si>
    <t>Removeable tooling shall use a precision locating interface, preferrably an industry standard.
-Adjustable elements shall be located on the removable tool not on the interface
-First piece inspection shall include the confirmation of the 'removable' tool positive location</t>
  </si>
  <si>
    <t>Machine design standard for quick change tooling or examples of locating strategy for locating tool at changeover.</t>
  </si>
  <si>
    <t>S2.15</t>
  </si>
  <si>
    <t xml:space="preserve">Is there a documented procedure in place to authorize reprocessing and repair? </t>
  </si>
  <si>
    <t xml:space="preserve">Prior to PPAP, there shall be a documented procedure for reprocessing and repair that includes authorization from a customer designated individual. The process shall describe product characteristics which are acceptable for reprocessing or repair. </t>
  </si>
  <si>
    <t>Reprocessing, rework, and repair shown on process flow and control plans with details of what failures can be corrected.</t>
  </si>
  <si>
    <t>Section 3 - Preplanning / Quality Documentation</t>
  </si>
  <si>
    <t>Is manual part loading specified, documented and controlled?</t>
  </si>
  <si>
    <t xml:space="preserve">The manual loading, crowding, and clamping sequence of fixtures shall be specified, documented, and controlled. </t>
  </si>
  <si>
    <t>Example operator instructions to detail part loading and clamping sequence.</t>
  </si>
  <si>
    <t xml:space="preserve">Are parts free from contaminants that would be detrimental to the quality of the process?  </t>
  </si>
  <si>
    <r>
      <t xml:space="preserve">Parts shall be free from contaminants that are detrimental to the quality of the process. If applicable, pre-wash and post-wash parameters shall be monitored and documented. </t>
    </r>
    <r>
      <rPr>
        <sz val="10"/>
        <color theme="4"/>
        <rFont val="Arial"/>
        <family val="2"/>
      </rPr>
      <t>If there are cleaning and contamination control operations, they shall be included in PFMEA and Control Plans with with documented parameters</t>
    </r>
  </si>
  <si>
    <t>Control plans and PFMEAs with contamination control methods and proper controls to verify setup and effectiveness of countermeasures.</t>
  </si>
  <si>
    <t>Are the fixture components robust and protected?</t>
  </si>
  <si>
    <t>Gas, air, sensors, control cables, etc. are adequately protected for the process environment. Examples include shielding, flexible conduit, air knives, etc. Part contacting materials should be used that support the process, such as: wear surfaces, material compatibility, magnetic permeability, heat sink, etc.</t>
  </si>
  <si>
    <t>Machine design standards for integration of devices or examples of appropriate handling in station.</t>
  </si>
  <si>
    <t>Is there a designed and dedicated place for storage of ALL tooling when not in use.</t>
  </si>
  <si>
    <t>Area for significant tool storage shown on layout for Shared equipment.</t>
  </si>
  <si>
    <t>Has a fixture repeatability or capability study been completed?</t>
  </si>
  <si>
    <t>Features that may be studied include: part location, tool location, scribe widths. Sequence should include load, clamp, and unload steps with multiple operators. (remove and replace parts each time)</t>
  </si>
  <si>
    <t>Equipment validation plan that is aligned to product and process design standards or Engineering Specifications with a defined performance criteria.</t>
  </si>
  <si>
    <t>Does each operation include the following?</t>
  </si>
  <si>
    <r>
      <t xml:space="preserve">Identify the process control equipment necessary to monitor, control, and provide feedback on all essential process variables as listed below and in the applicable </t>
    </r>
    <r>
      <rPr>
        <sz val="10"/>
        <color theme="4"/>
        <rFont val="Arial"/>
        <family val="2"/>
      </rPr>
      <t>Job Audit</t>
    </r>
    <r>
      <rPr>
        <sz val="10"/>
        <color theme="1"/>
        <rFont val="Arial"/>
        <family val="2"/>
      </rPr>
      <t xml:space="preserve"> Tab.</t>
    </r>
  </si>
  <si>
    <t>Logic has been established to effectively identify and address process or equipment faults codes with a reaction plan.</t>
  </si>
  <si>
    <t xml:space="preserve">Faults audible, visible and line shut down with supervisor reset. All overrides or resets shall be identified and logged. </t>
  </si>
  <si>
    <t>At cycle interrupt, part shall not be removed or passed until dispositioned by appropriate personnel.</t>
  </si>
  <si>
    <t>Definition for how subsequent stations understand previous station status</t>
  </si>
  <si>
    <t>Visual inspection of parts, at minimum, has been established during loading or unloading prior to subsequent operations, if applicable.</t>
  </si>
  <si>
    <t>Secure backups of all programs and procedures (electronic preferred).</t>
  </si>
  <si>
    <t>High/Low limit alarms established by actual data and appropriate guard banding for gage errors.</t>
  </si>
  <si>
    <t>100% In-Line gages must be guardbanded by gage error.</t>
  </si>
  <si>
    <t>Process variables have been defined and developed using data and are operated within documented and validated process operating windows.</t>
  </si>
  <si>
    <t>Key Process Input Variables (KPIVs) identified and limits aligned to product measurables</t>
  </si>
  <si>
    <t>S3.10</t>
  </si>
  <si>
    <t xml:space="preserve">Has a valid product repeatability or capability study been performed initially and after process changes? </t>
  </si>
  <si>
    <t>In the case of new technology or new use of technology, the organization shall establish acceptable ranges for measures of repeatability or capability.</t>
  </si>
  <si>
    <t xml:space="preserve">An action plan shall be agreed upon to address the steps to be followed in case repeatability or capability indices fall outside customer requirements or established ranges. </t>
  </si>
  <si>
    <t>Sample size increases or process re-targeting limits identified and documented.</t>
  </si>
  <si>
    <t xml:space="preserve">All process combinations in the flow of manufacturing shall have repeatability or capability studies performed. </t>
  </si>
  <si>
    <t>Studies shall fully reflect process inputs</t>
  </si>
  <si>
    <t xml:space="preserve">Boundary sample conditions as defined by the tolerances in the control plan shall be run and meet all customer requirements. Example, any combination of tolerances as defined by process tables. </t>
  </si>
  <si>
    <t>All process combinations shall be compared to each other to validate that processes are targeting the same values</t>
  </si>
  <si>
    <t>Use of statistical tools to verify that the target values are part of the same population.</t>
  </si>
  <si>
    <t>S3.11</t>
  </si>
  <si>
    <t>Error Proofing or Detection Device Control</t>
  </si>
  <si>
    <t>Evidence of validation of error-proofing devices; Go/No-Go attribute checks should be validated according to Ford Specific Requirements for Phase PPAP attribute R&amp;Rs.  This element is not looking to identify a singular 'Red Rabbit'</t>
  </si>
  <si>
    <t>S3.12</t>
  </si>
  <si>
    <t>Flexible Assembly Processes</t>
  </si>
  <si>
    <t>For flexible systems with emergency backup plans, the validation process must be defined before the emergency action and required approvals should be done before required if possible.</t>
  </si>
  <si>
    <t>e.g. manual processing in leiu of  automation.</t>
  </si>
  <si>
    <t>Section 4 - Production Monitoring / Documentation</t>
  </si>
  <si>
    <t xml:space="preserve">Are process equipment calibrations and/or verification certified, documented, available, and current?  </t>
  </si>
  <si>
    <r>
      <t>The calibration and certification of the process</t>
    </r>
    <r>
      <rPr>
        <sz val="10"/>
        <color indexed="48"/>
        <rFont val="Arial"/>
        <family val="2"/>
      </rPr>
      <t xml:space="preserve"> </t>
    </r>
    <r>
      <rPr>
        <sz val="10"/>
        <color indexed="8"/>
        <rFont val="Arial"/>
        <family val="2"/>
      </rPr>
      <t xml:space="preserve">equipment shall be checked at regular specified intervals. Refer to the applicable </t>
    </r>
    <r>
      <rPr>
        <sz val="10"/>
        <color theme="4"/>
        <rFont val="Arial"/>
        <family val="2"/>
      </rPr>
      <t>Job Audit</t>
    </r>
    <r>
      <rPr>
        <sz val="10"/>
        <color indexed="8"/>
        <rFont val="Arial"/>
        <family val="2"/>
      </rPr>
      <t xml:space="preserve"> Tab.</t>
    </r>
  </si>
  <si>
    <t>Equipment calibration tracking list and system to ensure compliance to schedule.</t>
  </si>
  <si>
    <t>A method to detect proper fixture and part position is required for each part, such as the use of proximity switches, optical sensors, mechanical probes, part presence or poke yokes, etc.</t>
  </si>
  <si>
    <t>Preference is given to "Zero Faults Forward" strategies to catch defects earlier and correct issues before any further work performed.</t>
  </si>
  <si>
    <t xml:space="preserve">Evidence and documentation of in-station error detection and prevention </t>
  </si>
  <si>
    <t>Process and equipment standards, commodity bill of process with principles for new features and content.</t>
  </si>
  <si>
    <t>Are critical wear components in stock and readily available?</t>
  </si>
  <si>
    <t>A critical tooling/fixturing components list shall exist and suitable spare/replacement components shall be available within 24 hours.</t>
  </si>
  <si>
    <t>Detail of spare parts strategy and decision methodology for stocking components</t>
  </si>
  <si>
    <t>Corporate Standard for Equipment Spare Parts. Standard shall have provisions for obsolete spare parts and/or retro-fits. Annual Audit of equipment and spare planning to identify spare availability.</t>
  </si>
  <si>
    <t>Spare part planning and availability plan.</t>
  </si>
  <si>
    <t xml:space="preserve">Does the organization review and react to out of control/specification parameters? </t>
  </si>
  <si>
    <t>Are there documented reaction plans with appropriate levels of containment for both out of control and out of tolerance process parameters?  Is there documented evidence that reaction plans are followed?</t>
  </si>
  <si>
    <t>Example of timely reaction to process drift and containment actions</t>
  </si>
  <si>
    <t xml:space="preserve">Are In-Process and Final Tests performed at established frequencies? </t>
  </si>
  <si>
    <r>
      <t>In-Process and Final Tests shall be performed per frequencies in the control plan as agreed upon between the supplier and the customer.</t>
    </r>
    <r>
      <rPr>
        <sz val="10"/>
        <color theme="4"/>
        <rFont val="Arial"/>
        <family val="2"/>
      </rPr>
      <t xml:space="preserve"> Includes challenges to in-line testing equipment or error proofing devices.</t>
    </r>
  </si>
  <si>
    <t>Testing and challenge procedures documented in process control plans</t>
  </si>
  <si>
    <t>S4.10</t>
  </si>
  <si>
    <t>Are quality requirements clearly defined per customer specifications?</t>
  </si>
  <si>
    <t>Part location, warping, gap, and  dimensional requirements</t>
  </si>
  <si>
    <t>End item print with appropriate dimensioning and tolerancing</t>
  </si>
  <si>
    <t>Non Destructive Testing (NDT)</t>
  </si>
  <si>
    <t>Quantity and frequency of off-line audit tests</t>
  </si>
  <si>
    <t>Visual quality inspection</t>
  </si>
  <si>
    <t>Visual standards for rejects</t>
  </si>
  <si>
    <t>Destructive testing</t>
  </si>
  <si>
    <t>Additional testing</t>
  </si>
  <si>
    <t>Definition on In-Line testing; e.g. continuity check for connector vs. sensor functionality</t>
  </si>
  <si>
    <t>S4.11</t>
  </si>
  <si>
    <t>S4.12</t>
  </si>
  <si>
    <t xml:space="preserve">First Time Through Data Collection </t>
  </si>
  <si>
    <t>Internal First Time Through shall be tracked by each operation.</t>
  </si>
  <si>
    <t>Ability to track quality rejects to individual stations or causal factors.</t>
  </si>
  <si>
    <t>S4.13</t>
  </si>
  <si>
    <t>Is there a continuous improvement plan based on quantitative data applicable to each process defined in the scope of the assessment?</t>
  </si>
  <si>
    <t>There shall be a defined process for continuous improvement identified. The continuous improvement process shall be designed to bring about improvements in quality and productivity. Identified actions shall be prioritized and shall include timing (estimated completion dates). The organization shall show evidence of program effectiveness/sustainability and product conformance.</t>
  </si>
  <si>
    <t>Standardized review package with breakdowns by station of throughput, downtime, and quality data over time.</t>
  </si>
  <si>
    <t>Is the organization following the approved rework procedure?</t>
  </si>
  <si>
    <t>Plan in place for ongoing training and communication of repair standards and failure modes.</t>
  </si>
  <si>
    <t>Part flow and inspection criteria for re-introduction documented.</t>
  </si>
  <si>
    <t>Are visual aids available for known defects?</t>
  </si>
  <si>
    <t>Visual aids for each major defect are displayed within approved rework procedures posted at appropriate assembly stations and rework/repair stations.</t>
  </si>
  <si>
    <t>Does data drive continuous improvement?</t>
  </si>
  <si>
    <t>Assembly issues show objective evidence of action plan to resolve top issues.</t>
  </si>
  <si>
    <t>Evidence of production throughput and quality data process used to drive assembly process improvements (e.g. a Constraint deck)</t>
  </si>
  <si>
    <t>Workstation handling</t>
  </si>
  <si>
    <t>Is there a designated area and method for removal of reject/rework/or repair materials within station.  Is there a defined system to re-introduce those parts in the approved process.</t>
  </si>
  <si>
    <t>"Red Box" or other method to contain reject materials, large parts have a way to leave the station without causing a major disruption.</t>
  </si>
  <si>
    <t>Scrap Reports</t>
  </si>
  <si>
    <t>Scrap reports are generated in a timely fashion and available to team members at appropriate workstations to prevent further defects tracked by fixture, code, spindle, dispenser, etc…</t>
  </si>
  <si>
    <t>Process for use of scrap data over time to drive tooling/process improvements.</t>
  </si>
  <si>
    <t>Scrap Codes</t>
  </si>
  <si>
    <t>Scrap codes are defined and available to the team to properly classify rejects and available for all failure modes on the PFMEA</t>
  </si>
  <si>
    <t>System available to track causal codes and aligned to PFMEA</t>
  </si>
  <si>
    <t>Rework Data</t>
  </si>
  <si>
    <t>Appropriate key input data is recorded for all offline rework and repair processes and is traceable to reworked parts, fixtures, spindles, defect code etc...</t>
  </si>
  <si>
    <t>Ability to track rework process data and causal factors. No "hidden factory" processes.</t>
  </si>
  <si>
    <t>Rework Part Traceability</t>
  </si>
  <si>
    <t>Record of rework is documented and readily available on part traceability information.</t>
  </si>
  <si>
    <t>Especially for offline re-work with separate process tooling, source of feature can be tracked.</t>
  </si>
  <si>
    <t xml:space="preserve">Is there a preventive maintenance program specific to the process?  Is the maintenance data being utilized to verify the effectiveness?  </t>
  </si>
  <si>
    <t>The organization shall have a documented preventive maintenance program for process equipment. The program shall track maintenance schedules. Maintenance data shall be collected and analyzed as part of a preventive maintenance program.</t>
  </si>
  <si>
    <t>Example of maintenance process with specific records for individual equipment.</t>
  </si>
  <si>
    <t>For similar equipment, historical MTBF/MTTR data is used to update simulations for new programs.</t>
  </si>
  <si>
    <t>Performance of equipment evaluated against similar equipment and used for baseline for new programs.</t>
  </si>
  <si>
    <t>Unplanned Downtime Log</t>
  </si>
  <si>
    <t>Maintenance reports shall be detailed to include technician identification, date, time, corrective action, and revalidation per the event matrix.</t>
  </si>
  <si>
    <t>Quality risk assessments and validation plans for maintenance actions to be evaluated; may often be more than standard Control Plan checks.</t>
  </si>
  <si>
    <t>Scheduled Preventive Maintenance (PM)</t>
  </si>
  <si>
    <r>
      <t xml:space="preserve">Established a preventive maintenance schedule that shall include the equipment manufacturer's PM recommendations. </t>
    </r>
    <r>
      <rPr>
        <sz val="10"/>
        <color theme="4"/>
        <rFont val="Arial"/>
        <family val="2"/>
      </rPr>
      <t xml:space="preserve"> Assembly Equipment PM tasks shall be 90% at any given time.</t>
    </r>
  </si>
  <si>
    <t>Dedicated personnel and software to manage PM tasks and track completion, monthly reviews with management.</t>
  </si>
  <si>
    <t>Validation of Tooling Details</t>
  </si>
  <si>
    <t>All details checked for looseness, all non-pinned details checked and match marked.  All mating surfaces shall be clean and free of debris.</t>
  </si>
  <si>
    <t>Part of validation process to match mark machine and tooling components.</t>
  </si>
  <si>
    <t>Validation Plan for Equipment Re-Use</t>
  </si>
  <si>
    <t>If equipment is to be re-used for a new program, detailed plan for equipment maintenance to and verification prior to PPAP Phase 0</t>
  </si>
  <si>
    <t>Maintenance and equipment validation plan for re-used equipment in program.</t>
  </si>
  <si>
    <t>Planned Process Flow Diagram</t>
  </si>
  <si>
    <t>Process Flow Diagram showing all operations and including any rework or repair loops</t>
  </si>
  <si>
    <t>Complete Flow diagram showing order of operations for all components in Assembly</t>
  </si>
  <si>
    <t>Are identical process steps sequenced in parallel and not in series?</t>
  </si>
  <si>
    <t>Assembly Illustrations</t>
  </si>
  <si>
    <t>For large assemblies, i.e. ones that require a lift or other tooling, Manufacturing touch points must be identified. Can a common lift tool work for all complexity? Are Pick points accessible in dunnage?</t>
  </si>
  <si>
    <t>Definition of lift points and rest pad area with appropriate GD&amp;T.</t>
  </si>
  <si>
    <t>Definition of dimensional and performance requirements clearly documented.</t>
  </si>
  <si>
    <t>Defined dimensional stack-ups for sub-assembly operations.</t>
  </si>
  <si>
    <t>Design for Assembly</t>
  </si>
  <si>
    <t>If an O-ring, grommet, or other component requires lineside lubrication at point of fit, the type of lubrication must be included on the drawing.</t>
  </si>
  <si>
    <t>Type of lubrication for assembly must be approved by component engineering</t>
  </si>
  <si>
    <t>All grommets or plugs must be assembled without the use of any assembly tools. The use of a force multiplier (such as a lever) to aid in installation has the potential to damage the grommet or plug, connector, wiring, or adjacent components.  Additionally the operator loses the tactile feedback of the grommet fully seating.</t>
  </si>
  <si>
    <t>Complete design and presentation requirements for materials or subcomponents.</t>
  </si>
  <si>
    <t>Hand / finger clearance must be evaluated on all manual tasks within assembly to ensure the operator has adequate hand clearance to complete the task.</t>
  </si>
  <si>
    <t>Defined review with digital tools to verify clearances for chosen manual tasks.</t>
  </si>
  <si>
    <t>Each assembly process that uses a Bonus Part Mask is to require that the Bonus Part Mask be present and seated at the beginning and during the entire assembly sequence</t>
  </si>
  <si>
    <t>For physical features being inspected by a vision or laser sensor, Wire Harness position variation must be studied and line of sight for the system must be unobstructed by the wire at the extent of process variation of the wire.</t>
  </si>
  <si>
    <t>Vision inspection feasibility accounting for variability in wire length and position relative to line of sight for the feature in question.</t>
  </si>
  <si>
    <t>Electrical Connections</t>
  </si>
  <si>
    <t>Electricial Connections must follow a PUSH-CLICK-PUSH process to verify that connection is seated and latched. Monthly Periodic Job Observation audit of (5) operations to verify PUSH-CLICK-PUSH for electrical connectors to ensure the connectors are positively mated.</t>
  </si>
  <si>
    <t>Operator training and instruction with system to verify that process is followed robustly</t>
  </si>
  <si>
    <t>No operator connections or routings must be required during decking of large parts (i.e. parts being decked with tools and/or operator assisted installs). All connections/routings must be completed prior to decking or accessible post deck.</t>
  </si>
  <si>
    <t>Electrical connectors must be possible to connect without using any assembly tools. This does not apply to bolt through connectors.</t>
  </si>
  <si>
    <t>It must be possible to disconnect connectors without damaging them and without special tools.</t>
  </si>
  <si>
    <t>Critical and Significant Connections</t>
  </si>
  <si>
    <t>Wire Routing</t>
  </si>
  <si>
    <t>All wire assembly routing must done on the surface. There shall be no wire routing inside a closed out section (e.g. inside the decklid hinge, between liftgate inner and outer sheet metal). No assembly aids (routing snakes, cables, etc.) must be required to route the wiring</t>
  </si>
  <si>
    <t>Routing in closed out sections introduces the potential for damage. Shape and location of the wiring is uncontrolled in closed out sections.</t>
  </si>
  <si>
    <t>All Wiring must be properly retained in its environment (along its routing path) to avoid any potential detetrimental interferences (i.e. edges, fasteners, or other subsequent parts). Protection (convolute, etc.) is required if the routing is near any potential sharp edges. Review the wiring predicted deviation envelopes if required.</t>
  </si>
  <si>
    <t>Wire routing is defined and the harness is not free to be mis-positioned or mis-located.</t>
  </si>
  <si>
    <t>For loose harnesses attached to assembly, Must agree on a strategy for the stowage of the harness for shipping to protect during handling and installation.</t>
  </si>
  <si>
    <t>For complexity, each model must be documented and shown on operator instructions</t>
  </si>
  <si>
    <t>All Assemblies must have 100% Electrical tests for Connections made in process</t>
  </si>
  <si>
    <t>Continuity, crossed circuits [if possible], open circuits, and shorts</t>
  </si>
  <si>
    <t>Electrical test fixtures that contact or probe terminals must not damage the components/terminals. The electrical contacts must be spring loaded [i.e. pogo pins] to detect continuity with no terminal push outs (TPOs)</t>
  </si>
  <si>
    <t>All test stand connections have designed connectors that cannot damage connectors or push out any terminals.</t>
  </si>
  <si>
    <t>All EOL tests must have a clear PASS/FAIL indication displayed to the Operator after completion of the test.  Failed modules must have locking mechanism in the tester and only be released by an authorized person.</t>
  </si>
  <si>
    <t>Traceable information from EOL must be generated after the test.</t>
  </si>
  <si>
    <t>Labels or marks present after pass results.  No pre-printed labels for EOL Tests.</t>
  </si>
  <si>
    <t>Module has method to detect or test station has sensor(s) to verify inclusion of all content.</t>
  </si>
  <si>
    <t>Detailed definition of WHAT is being tested at EOL and HOW.</t>
  </si>
  <si>
    <t>Measurement accuracy of test system should be at least 10x the required accuracy.</t>
  </si>
  <si>
    <t>If the system requires 1mm discrimination, the EOL system shall be able to measure to 0.1mm</t>
  </si>
  <si>
    <t xml:space="preserve">                  Fastening Systems Job Audit</t>
  </si>
  <si>
    <t>Area</t>
  </si>
  <si>
    <t>Requirements</t>
  </si>
  <si>
    <t>1. PART PRINT</t>
  </si>
  <si>
    <t>Specifications</t>
  </si>
  <si>
    <t>Is there adequate clearance around the fastener for the socket or bit?  Does a manual operation require clearance for hands or safety sleeve on the rotating tool?</t>
  </si>
  <si>
    <t>Process to check clearance around all fasteners for appropriate tooling.</t>
  </si>
  <si>
    <t>All sockets shall have adequate direct access to the fastener. If direct straight access is not possible, tooling clearance to rundown process equipment (crows foot, tube nut etc.) must be agreed upon.</t>
  </si>
  <si>
    <t>For fasteners without obvious clearance, process to verify that fastener and tool can get into final position without damaging assembly.</t>
  </si>
  <si>
    <t>Torque plus angle joints must provide an expected reference final torque value to assist in tool sizing.</t>
  </si>
  <si>
    <t>Reference value for Torque plus angle joints available.</t>
  </si>
  <si>
    <t>Studs shall have a drive feature (e.g. external Torx) rather than driving with threads and special sockets</t>
  </si>
  <si>
    <t>All threaded locating studs have a drive feature.</t>
  </si>
  <si>
    <t>Torque specifications are to appear on the controlled print or assembly illustration.</t>
  </si>
  <si>
    <t>Print with values for all fasteners.</t>
  </si>
  <si>
    <t>Fastener selection/Design</t>
  </si>
  <si>
    <t>All fasteners in an individual component multiple fastener joint should be identical.</t>
  </si>
  <si>
    <t>Bill of Materials</t>
  </si>
  <si>
    <t>For instances of mixed fasteners across an individual component, an overall Design and Process mis-build prevention strategy shall be agreed upon.</t>
  </si>
  <si>
    <t>Documented plan with exact means of error proofing similar fasteners (e.g. length, angle count, drive feature, etc…)</t>
  </si>
  <si>
    <t>Engineers shall use engineering practices, such as tolerance stack-up or assembly aids, to achieve an angular misalignment of &lt;5° at engagement. If that is not possible, consider point designs on the external-threaded fastener to minimize cross-threading due to angular misalignment. Point designs include the pilot point, the non proprietary (NP) point, and the cross thread prevention (CTP) point as well as the proprietary MAT point™  (see the preceding illustration). The diameter and length of a pilot point would be increased so the angular misalignment does not exceed 5° under maximum stack-up conditions between the major diameter of the external thread and the minor diameter of the internal thread. Additional guidelines: 
• Coarse threads are more resistant to cross threading. 
• A 45° lead-in angle for the first thread usually provides good resistance to cross-threading. 
• Internal threads in aluminum parts or nut should be cut and not rolled</t>
  </si>
  <si>
    <t xml:space="preserve">Digital or physical test of how possible it will be to cross thread a fastener in a particular joint. </t>
  </si>
  <si>
    <t>Different grades of the same fasteners are not acceptable on the same component.</t>
  </si>
  <si>
    <t>F1.10</t>
  </si>
  <si>
    <t>Torque Selection</t>
  </si>
  <si>
    <t>Is the torque recommendation appropriate for the size and grade of fastener? (ISO 898/1) Have the recommendations been verified with appropriate joint testing?</t>
  </si>
  <si>
    <t>Torque spec is not unusually high or low for the fastener size and grade chosen.</t>
  </si>
  <si>
    <t>F1.11</t>
  </si>
  <si>
    <t>Design Responsible Party completes a review of the joint in the eStackup tool available through the Covisint Portal</t>
  </si>
  <si>
    <t>2. CONTROL PLAN</t>
  </si>
  <si>
    <t>Inline Visual Inspection</t>
  </si>
  <si>
    <t>Operator inspection is important, but must not be the only process control for determing fastened joint quality.</t>
  </si>
  <si>
    <t>If the DC torque monitoring is not sufficient to verify fastener is seated AND torqued, another method must be used (angle controls, physical measurement, etc..)</t>
  </si>
  <si>
    <t>Quality Inspection</t>
  </si>
  <si>
    <t>Residual torque (torque to tighten) inspection limits should be determined by a process study with +/- 3 Sigma limits.  Engineering acknowledgment shall be reached for any value that is less than 90% of the lower dynamic specification limit.</t>
  </si>
  <si>
    <t>Residual torque monitoring process with audit limits based on sample data.</t>
  </si>
  <si>
    <t>Residual torques must be checked at some frequency to confirm retained clamp load. Frequency shall be enough so that reaction plan for insufficient clamp load does not include field service actions.</t>
  </si>
  <si>
    <t>Control plan or standard procedure with defined torque audit periods (e.g. twice a shift for CC joints)</t>
  </si>
  <si>
    <t>Initial process setups shall include a relaxation study to determine proper torque parameters and sequencing.</t>
  </si>
  <si>
    <t>For multiple fastener joints, sequence testing to verify if process controls are required to force sequence.</t>
  </si>
  <si>
    <t>Reaction plans for residual torque failures shall be defined to determine lot control for suspect parts.</t>
  </si>
  <si>
    <t>Reaction plans should set limits to detect drift prior to non-conformance.</t>
  </si>
  <si>
    <t xml:space="preserve">Certification/Calibration </t>
  </si>
  <si>
    <t>Systems should be designed so that spindle calibration can be performed during dynamic rundown of the part. For systems where this is not possible, the calibration routine must account for all physical elements in the system that can account for torque loss prior to the fastener (e.g. if the system includes a gearbox between the spindle and the fastener).</t>
  </si>
  <si>
    <t>Auto stations designed with in-station calibration procedures.</t>
  </si>
  <si>
    <t>Calibration schedules for inline equipment shall be set and adhered to with controls to prevent errors.  Calibration of offline devices must also be considered.</t>
  </si>
  <si>
    <t>Cross Threading</t>
  </si>
  <si>
    <t>Operator ergonomics considered and evaluated for manual operations.</t>
  </si>
  <si>
    <t>Where possible, tools shall have cross thread detection enabled (e.g. soft starts, rundown angle monitoring, final angle monitoring)</t>
  </si>
  <si>
    <t>Standard rundown sequences utilizing DC tool features.</t>
  </si>
  <si>
    <t>Error Proofing Limits</t>
  </si>
  <si>
    <t>Error proofing limits (e.g. Audit torques, rundown angle, final angle, etc) shall not be on a Part Print, but contained in the Control Plan. Error proofing and monitoring limits should be active and rational on ALL joints where feasible.  If it is not feasible, the data shall be collected and analyzed and presented with a deviation when not feasible.</t>
  </si>
  <si>
    <t>Standard for data collectionand analysis of error-proofing limits.  Plan to gather data and review.</t>
  </si>
  <si>
    <t>F2.10</t>
  </si>
  <si>
    <t>Control of Changes and Unplanned Events</t>
  </si>
  <si>
    <t>F2.11</t>
  </si>
  <si>
    <t>Prelaunch Control Plans</t>
  </si>
  <si>
    <t>Pre-launch control plans may require a different control to verify fasteners are seated due to lack of a representative study for fastener seating variability.</t>
  </si>
  <si>
    <t>Interim controls for pre-production builds that do not have full error-proofing analysis.</t>
  </si>
  <si>
    <t>Safe Launch Plan to include paint match mark from the head to the mating surface on Significant and Critical Fasteners. Intent to visually verify fastener seating and provide a mark to identify if a fastener has loosened.</t>
  </si>
  <si>
    <t>Safe Launch Plan with details for fastening inspections and control validation.</t>
  </si>
  <si>
    <t>F2.12</t>
  </si>
  <si>
    <t>Production Part Traceability</t>
  </si>
  <si>
    <t xml:space="preserve">Safety critical fasteners shall be lot traceable to the production unit.  Torque value traceability to production units </t>
  </si>
  <si>
    <t>Process data traceability.</t>
  </si>
  <si>
    <t>F2.13</t>
  </si>
  <si>
    <t>Identification and Control of Nonconforming Parts</t>
  </si>
  <si>
    <t>Fasteners shall not rely on individual marking to control usage as conforming or nonconforming material.</t>
  </si>
  <si>
    <t>Marking not allowed on thread or bolt head surfaces that can affect friction in rundown.</t>
  </si>
  <si>
    <t>F2.14</t>
  </si>
  <si>
    <t>Setup Part Identification</t>
  </si>
  <si>
    <t>Fasteners and base parts that have been used repeatedly to determine rundown process parameters must not be used for production material without express agreement.</t>
  </si>
  <si>
    <t>Plan includes enough parts for initial studies that are not required for production or pre-production builds.</t>
  </si>
  <si>
    <t>F2.15</t>
  </si>
  <si>
    <t>Special Characteristics</t>
  </si>
  <si>
    <t>Angle Error Proofing Limits to ensure fastener seating shall be enabled and developed for all Special Characteristics (e.g. HIC, SC, CC, OS).  Limits must be effective enough to detect failure. For manual operations this may require fixturing the tooling.</t>
  </si>
  <si>
    <t>Standard control plans with In-Process limits defined for nutrunner control features such as rundown angle and final angle defined and studies to validate the effectiveness of the limits.</t>
  </si>
  <si>
    <t>3.  DATA COLLECTION</t>
  </si>
  <si>
    <t>Destructive Testing Data</t>
  </si>
  <si>
    <t>Samples shall be run on representative joints to define suitable torque parameters for specific fasteners in specific applications.</t>
  </si>
  <si>
    <t>Fastener and joint testing to define torque values.</t>
  </si>
  <si>
    <t>Variable Data</t>
  </si>
  <si>
    <t>Variable data shall be collected at some frequency to validate that process limits remain appropriate for the process variability.</t>
  </si>
  <si>
    <t>Process data from nutrunners is reviewed at some frequency to assess process performance.</t>
  </si>
  <si>
    <t>Error Proofing and Monitoring Limits shall be reviewed with Site STA during launch and after Job 1 (est J1+90) to make sure that they truly reflect the production part variability. Error Proofing Limits may be rather preliminary early in PPAP and Launch phases. Safe Launch inspections used to help validate effectiveness these limits.  Data from these runs and the first several batches of incoming material shall be reviewed and analyzed to make sure process variation is understood and accounted for.</t>
  </si>
  <si>
    <t>Review limits after a significant production period to validate error-proofing limits in systems.</t>
  </si>
  <si>
    <t>Attribute Data</t>
  </si>
  <si>
    <t>Each fastener location status must be tracked separately to identify potential fault patterns. (Not to mean that sequences need to have position tracking, just that detail must drive to an individual fastener to differentiate between a single joint and a group of joints).</t>
  </si>
  <si>
    <t>Data tracked to individual fastener location</t>
  </si>
  <si>
    <t>Data Retention</t>
  </si>
  <si>
    <t>Process data (e.g. Variable Torque and Angle values) shall be retained with Traceability data guidelines for all special characteristics (Min 2 years per Ford Specifics in IATF).</t>
  </si>
  <si>
    <t>Data storage system for SC and CC process data.</t>
  </si>
  <si>
    <t>4. QUALITY INSPECTION &amp; REPORTS</t>
  </si>
  <si>
    <t>Technician Training</t>
  </si>
  <si>
    <t>Technicians tasked with Residual Torque shall be specifically trained in this activity and documentation for the process should be available.</t>
  </si>
  <si>
    <t>Process, equipment, technician, and methods defined for residual torque measurements.</t>
  </si>
  <si>
    <t>Part Damage Definition</t>
  </si>
  <si>
    <t>A working definition of thread damage for parts should be developed between supplier and the customer during the APQP process (e.g. GO screw ring gage torque limits as defined in WX100 section 5.4)</t>
  </si>
  <si>
    <t>Threaded parts that are used at different locations agree on thread conditions for rejects.</t>
  </si>
  <si>
    <t>PFMEA</t>
  </si>
  <si>
    <t>Thread damage shall be listed on PFMEAs for all operation where thread damage may occur including consideration of Feeder bowls, Discharge Chutes, Filling or Emptying of Bins, Coating/Plating Barrels, etc.</t>
  </si>
  <si>
    <t>Include thread damage on all PFMEA operations for feeding threaded components.</t>
  </si>
  <si>
    <t>Mixed Stock shall be listed on PFMEAs for all operations where part mixing may occur including consideration of Bulk Processes (heat treat, washing plating, etc), Bins used to transport parts, trap points in chutes or conveyors.</t>
  </si>
  <si>
    <t>Visual Aids</t>
  </si>
  <si>
    <t>Visual Aids must be available for processes where rundown sequence is not forced/controlled by the process.</t>
  </si>
  <si>
    <t>Visual aids for recommended sequence for all operations.</t>
  </si>
  <si>
    <t>Reaction Limits</t>
  </si>
  <si>
    <t xml:space="preserve">5. REWORK PROCEDURE &amp; REPORTS  </t>
  </si>
  <si>
    <t>Repair Procedure</t>
  </si>
  <si>
    <t>If fasteners cannot be re-used, this must be specified on the final component assembly drawing.</t>
  </si>
  <si>
    <t>Repair Qualification Records</t>
  </si>
  <si>
    <t>The number of allowable re-hits shall be documented and controlled within the production process and documented.</t>
  </si>
  <si>
    <t>Defined process for allowable re-hits, e.g. no more than 3 attempts per cycle.</t>
  </si>
  <si>
    <t>6. PARAMETER DOCUMENTATION</t>
  </si>
  <si>
    <t>Process Parameter Documentation</t>
  </si>
  <si>
    <t>Rundown secure templates shall be chosen and documented with initial process studies.  After these process studies, changes to the template must follow change management processes.</t>
  </si>
  <si>
    <t>Control over process parameters and programs for DC tools.</t>
  </si>
  <si>
    <t>Process Documentation</t>
  </si>
  <si>
    <t>Threaded hole condition and cleanliness/dryness shall be evaluated to understand if there are potential effects of water or oil in the hole that will cause variability in torque values.</t>
  </si>
  <si>
    <t>Define process inputs that can affect friction during tightening.</t>
  </si>
  <si>
    <t>Key Process Input Variables
Items below are examples</t>
  </si>
  <si>
    <t>Example - Record as Applicable</t>
  </si>
  <si>
    <t>Rundown Speed</t>
  </si>
  <si>
    <t>Mark Green if Monitored</t>
  </si>
  <si>
    <t>Rundown Angle</t>
  </si>
  <si>
    <t>Final Speed</t>
  </si>
  <si>
    <t>Final Angle</t>
  </si>
  <si>
    <t>Parameter Changes</t>
  </si>
  <si>
    <t>7. MAINTENANCE RECORDS</t>
  </si>
  <si>
    <t>Spindle Replacement</t>
  </si>
  <si>
    <t>Calibration status shall be verified and updated for spindle replacement for a specific joint. Auto stations with interfacing gearboxes should have calibration performed if spindle is replaced independently of the gearing.</t>
  </si>
  <si>
    <t>8. SUSTAINABILITY</t>
  </si>
  <si>
    <t>Tooling for operators shall be evaluated to determine if balancers or reaction devices are necessary to maintain operator ergonomics and quality reactions.</t>
  </si>
  <si>
    <t>Ergonomic reviews of manual or semi-auto stations</t>
  </si>
  <si>
    <t>Best Practices</t>
  </si>
  <si>
    <t>Maximum drop heights and/or ejection rates for parts with external threads.</t>
  </si>
  <si>
    <t>Maximum fill lines or other visual cues to prevent the overfill of bins</t>
  </si>
  <si>
    <t>Avoidance of bins with doors (pinch points)</t>
  </si>
  <si>
    <t>Minimization of process steps and handling after thread forming</t>
  </si>
  <si>
    <t>Using Bin covers to avoid contaminant part numbers</t>
  </si>
  <si>
    <t>Adopting a system to prevent the selection of the incorrect, similar looking part by operators during processing or packaging.  Bar code scanning, color coding, and not staging similar parts in close proximity are example methods.</t>
  </si>
  <si>
    <t>Verify no similar fasteners in use without error-proofing.</t>
  </si>
  <si>
    <t xml:space="preserve">Defining a catch/trap point procedure for all process steps. The procedure should include: 
a. Checklists and visual aids for operator use at start-up and in-process 
b. A closed loop process for maintenance requests to eliminate or minimize catch/trap points 
c. A closed loop process for addition of catch/trap points to the checklist </t>
  </si>
  <si>
    <t>F8.10</t>
  </si>
  <si>
    <t>Internal Torx Drives are not recommended practice on Horizontal installations</t>
  </si>
  <si>
    <t>F8.11</t>
  </si>
  <si>
    <t>External Drive Fasteners are preferred (e.g. external hex or external Torx/hexolobular)</t>
  </si>
  <si>
    <t>O-Rings must be fully seated before run down of the fasteners. Fasteners must not be used to seat the o-ring to prevent damage to the o-ring.</t>
  </si>
  <si>
    <t>9. EQUIPMENT PROCESSING REQUIREMENTS</t>
  </si>
  <si>
    <t>Equipment Debug</t>
  </si>
  <si>
    <t>Establish minimum material runoff quantities for tool tryout at integrator. Is quantity sufficient to establish capability on process stream complexity?</t>
  </si>
  <si>
    <t>Define quantity and timing for process studies.</t>
  </si>
  <si>
    <t>Manual Equipment</t>
  </si>
  <si>
    <t>Is Nutrunner placement and cable dressing appropriate to maintain operator access and visibility of the joint and results?</t>
  </si>
  <si>
    <t>Include tooling and visual feedback for operator ergonomic review</t>
  </si>
  <si>
    <t>Equipment Selection</t>
  </si>
  <si>
    <t>Does the tool provide feedback to operator and plant systems?  Variable data and status of each rundown.</t>
  </si>
  <si>
    <t>System feedback to the operator.</t>
  </si>
  <si>
    <t>Hand Tools</t>
  </si>
  <si>
    <t>If hand tools are required to start fasteners or to seat them for downstream tightening, are they torque limited to prevent excessive variation or damage to the system?</t>
  </si>
  <si>
    <t>Spindle Selection</t>
  </si>
  <si>
    <t>Torque requirement of joint should be no more than 70% of tool capacity.</t>
  </si>
  <si>
    <t>Air tools or Pulse tools should only be used for pre-torque start application or bolt run out applications.</t>
  </si>
  <si>
    <t>If torque prevailing feature is needed, design study should be done to identify total torque load / duty cycle expected to assure proper equipment sizing.</t>
  </si>
  <si>
    <t>Single vs. Multi-spindle decisions shall be evaluated both for part quality and cycle time. If the multi-spindle is required for quality that needs to be documented in the design record.</t>
  </si>
  <si>
    <t>Location stack-ups shall be done for all multi-spindle rundown applications to validate the compliance of the spindle.</t>
  </si>
  <si>
    <t>F9.10</t>
  </si>
  <si>
    <t>Bolt Feeders</t>
  </si>
  <si>
    <t>Feeders shall be evaluated for appropriate Length to Diameter ratio of fasteners prior to physical testing and system run-off.</t>
  </si>
  <si>
    <t>F9.11</t>
  </si>
  <si>
    <t>Change-over proceedures, if required, must have appropriate error-proofing strategies and controls to prevent incorrect fasteners from being used.</t>
  </si>
  <si>
    <t>Review to include all parts on shared lines for fastener part complexity.</t>
  </si>
  <si>
    <t xml:space="preserve">                  Leak Tester Job Audit</t>
  </si>
  <si>
    <t>What is the tolerance? Is the method, test pressure, and limits specified on the drawing or ES listed on the drawing? Requests for new testing should be accompanied by a specification for test conditions and limits for acceptance.</t>
  </si>
  <si>
    <t>Blue Print or ES with defined specification.</t>
  </si>
  <si>
    <t>For supplier directed leak tests, there is a correlation between the test condition and operating condition.</t>
  </si>
  <si>
    <t>Correlation study for operating condition and leak parameters</t>
  </si>
  <si>
    <t>Classification</t>
  </si>
  <si>
    <t>Is the leakage specification a Critical or Significant Characteristic on the SCCAF/PFMEA?</t>
  </si>
  <si>
    <t>SCCAF</t>
  </si>
  <si>
    <t>System Calibration</t>
  </si>
  <si>
    <t>System calibration for Pressure Decay model has pressure calibrated to flow rates and calibrated to the steady state value.</t>
  </si>
  <si>
    <t>Test setup defined and studied for pressure values and leak rates</t>
  </si>
  <si>
    <t>Seal land area and surface finish on a component must be compatible with leak testing.</t>
  </si>
  <si>
    <t>Drawing with identified location to provide a feasible test seal</t>
  </si>
  <si>
    <t>Areas to be sealied during testing must have sufficient clearance for manual or automatic tooling.</t>
  </si>
  <si>
    <t>Study with identified tool clearance.</t>
  </si>
  <si>
    <t>Daily Verification</t>
  </si>
  <si>
    <t>Daily checks with No-Leak and Known Leak parts</t>
  </si>
  <si>
    <t>At the end of a production run verification should be run again if following production does not utilize leak tester.</t>
  </si>
  <si>
    <t>Procedure for running masters at end of production runs</t>
  </si>
  <si>
    <t>Annual Verification</t>
  </si>
  <si>
    <t>Verification and Calibration of Masters and Transducers (Pressure, Flow, or Trace Gas Detection).  Calibration plan must be to date and shall show evidence.</t>
  </si>
  <si>
    <t>Calibration history and record keeping for leak testers</t>
  </si>
  <si>
    <t>Process Limit Guard Banding</t>
  </si>
  <si>
    <t>If Test is 100% for components, upper leak limit shall be guardbanded by the known gage variation from Gage R&amp;R studies. Lower limit may be guardbanded to detect gage errors.</t>
  </si>
  <si>
    <t>Gage error defined and applied to IP test limits</t>
  </si>
  <si>
    <t>Assembly parts or processes that contribute to Significant or Critical leak characteristics shall be at least High Impact Characteristics.</t>
  </si>
  <si>
    <t>Causal features for leak failures evaluated and added to SCCAF</t>
  </si>
  <si>
    <t>3. PROCESS FACTORS</t>
  </si>
  <si>
    <t>Test Method</t>
  </si>
  <si>
    <t>Identify Test as air or tracer gas.  Environmental factors for each identified and documented</t>
  </si>
  <si>
    <t>Definition of process requirements and environmental assumptions.</t>
  </si>
  <si>
    <t>Operator Influence</t>
  </si>
  <si>
    <t>Is the gage operator influenced or 100% automatic.  Operator influenced factors (loading, fill port connections) defined, standardized, and documented.</t>
  </si>
  <si>
    <t>Factors identified and accounted in operator instructions.</t>
  </si>
  <si>
    <t>Complexity</t>
  </si>
  <si>
    <t>Part complexity defined and part touching tooling and gage setup identified and validated for each model.</t>
  </si>
  <si>
    <t>Validation of process parameters and setup for each end item planned and defined</t>
  </si>
  <si>
    <t>Test Process data</t>
  </si>
  <si>
    <t>Records and documentation of changes to test process parameters, Fill time, Fill Pressure, Stabilization Time, Etc…</t>
  </si>
  <si>
    <t>Program storage and process defined for backup and change</t>
  </si>
  <si>
    <t>Ambient Data</t>
  </si>
  <si>
    <t>Ambient Temperature and Pressure Controls or Monitoring as Required.  Engineering study done to determine whether such controls are necessary for test tolerance.</t>
  </si>
  <si>
    <t>Basic math done to determine level of data confounding for environmental changes and assumptions for variance evaluated</t>
  </si>
  <si>
    <t>Part Rest</t>
  </si>
  <si>
    <t>Part rest time required between runs must be studied and documented.</t>
  </si>
  <si>
    <t>Study to determine part rest time to understand minimum repeat time.</t>
  </si>
  <si>
    <t>Process Time</t>
  </si>
  <si>
    <t>Leak paths must be evaluated and cycle time should allow for a labrynthine path between internal and external volumes to stabilize.</t>
  </si>
  <si>
    <t>Evaluation of possible leak paths and verification with pre-production trials</t>
  </si>
  <si>
    <t>Cleanliness</t>
  </si>
  <si>
    <t>A clean direct leak path should leak readily within test time, but a leak path through a wetted surface may need an extended period of time for the fluid to migrate through the path to allow a gaseous test media to establish flow. Process time must reflect incoming part condition.</t>
  </si>
  <si>
    <t>Definition of in-process parameters that can affect test condition</t>
  </si>
  <si>
    <t>Measuring system effectiveness</t>
  </si>
  <si>
    <t>If applicable, a variable gage R&amp;R shall be performed on any destructive testing or correlation to production test method.</t>
  </si>
  <si>
    <t>Correlation study for offline sampling test methods if they differ from production test</t>
  </si>
  <si>
    <t>Warning Limits</t>
  </si>
  <si>
    <t>Warning limits should be set on tester to identify ranges where process becomes unstable or has excessive drift.</t>
  </si>
  <si>
    <t>Most appropriate for master parts.  Readings should be in control day-to-day</t>
  </si>
  <si>
    <t>Offline Diagnostic Test</t>
  </si>
  <si>
    <t>Offline capability to diagnose leak test rejects. Seal tooling for this application shall use the same seals as production tooling.  Flow meter range may be larger than production station to aid diagnostics for large leaks.</t>
  </si>
  <si>
    <t>Ability to troubleshoot leaking parts without blocking production capacity of tester (e.g. offline tester, helium, ultrasonic, bubble test bath, etc…)</t>
  </si>
  <si>
    <t>Offline Test</t>
  </si>
  <si>
    <t>Offline test can only be used to buy reworked parts with appropriate gage R&amp;R and correlation study to production gage</t>
  </si>
  <si>
    <t>Correlation of offline tester to production equipment if offline tester is to be used for re-test and rework</t>
  </si>
  <si>
    <t>Accurate and timely data is collected and available to the team.</t>
  </si>
  <si>
    <t>Leak test failures are tracked and available to the team</t>
  </si>
  <si>
    <t>Rework or repair standards shall capture the number of times that the same part can be reworked/repaired and re-tested.</t>
  </si>
  <si>
    <t>Limit the parts and number of times for rework and retest through tester. Ability to identify parts that are re-tested.</t>
  </si>
  <si>
    <t>6.Gage Qualification</t>
  </si>
  <si>
    <t>Gage Masters</t>
  </si>
  <si>
    <t>Zero Leak and Known Leak Masters.  Known leak to be ~15-25% above Upper Verification Limit (UVL)</t>
  </si>
  <si>
    <t>TWO masters for leak test validation</t>
  </si>
  <si>
    <t>Zero Leak part &lt;10% UVL
-For a pressure decay leak test machine, the No-Leak Part must be made of the same material, mass properties, and same cavity volume as the production parts for valid verification and calibration results. For example, if a pressure decay test is designed to check the coolant jacket for 4 cylinder and 5 cylinder heads, then two No-Leak Parts and programs will be required and each shall be verified.
- For flow type systems, it is not necessary to have a representative volume for all production part types, since flow through the part is a direct measurement of the leak through the part once it has been filled and stabilized. The maximum production part volume must be used to verify that the fill and stabilize times are adequate to obtain a steady state reading during the test cycle. Using the previous example of 4 cylinder and 5 cylinder heads, only the 5-cylinder part would be required.</t>
  </si>
  <si>
    <t>Definition of zero leak master</t>
  </si>
  <si>
    <t>Known-Leak Part - A combination of a No-Leak Part with a Calibrated Leak Orifice connected to the part or a No-Leak Part with a Calibrated Leak Orifice within air leak test circuit. If made from production parts, Revision Level of Known Leak Parts must be documented.</t>
  </si>
  <si>
    <t>Definition of leak limit master</t>
  </si>
  <si>
    <t>Gage masters clearly identified so they cannot go down the line as a production part. Target values of masters shall be documented and tagged.  To be validated at least annually.</t>
  </si>
  <si>
    <t>Error Proofing plan for master usage</t>
  </si>
  <si>
    <t>Gage Bias And Linearity w/o Part</t>
  </si>
  <si>
    <t>Bias and Linearity study performed across entire spec range. Masters utilized and known orifices in the system as required. Known tank used to eliminate part interaction.  Performed with at least 5 different values and tested at least 10 times at each value.</t>
  </si>
  <si>
    <t>Bias study on test equipment with a known volume and known leaks (to validate sensors)</t>
  </si>
  <si>
    <t>Gage Bias And Linearity with Part</t>
  </si>
  <si>
    <t>Bias and Linearity study performed across entire spec range. "Zero Leak" part utilized and known orifices in the system as required. Performed with at least 5 different values and tested at least 10 times at each value.</t>
  </si>
  <si>
    <t>Bias study with a part and known orifices (to validate system response with part)</t>
  </si>
  <si>
    <t>Variable Gage R&amp;R</t>
  </si>
  <si>
    <t>One of the following will need to be completed based on if there is operator influence
	- Type 2 GR&amp;R: 10 parts X 3 operators X 3 trials.  The 10 parts must have at least 80% range of the total tolerance.
Type 3 GR&amp;R: 10 parts X 1 operator X 5 trials.  The 10 parts must have at least 80% range of the total tolerance.</t>
  </si>
  <si>
    <t>Gage Correlation</t>
  </si>
  <si>
    <t>If there are multiple leak test stations, there will need to be a correlation study after each has an approved GR&amp;R.
	- Correlation study to be completed by testing at least 25 parts on each leak test machine.
	- The parts must have at least 80% range of the total tolerance.</t>
  </si>
  <si>
    <t>Defined correlation study for multiple testers</t>
  </si>
  <si>
    <t>L6.10</t>
  </si>
  <si>
    <t>If part is further assembled and tested within Ford, does the leak test method and tolerance align with downstream processes?</t>
  </si>
  <si>
    <t>Confirmation with Ford Manufacturing teams</t>
  </si>
  <si>
    <t>Test Qualification</t>
  </si>
  <si>
    <t xml:space="preserve">Part storage and ambient temperatures must be considered.  Conditions that could affect the level of guardbanding required due to temperature effects must determine the level of environmental controls or correction factors in the test environment.  </t>
  </si>
  <si>
    <t>Possible ambient conditions are included in guardbanding calcuation</t>
  </si>
  <si>
    <t>7. MAINTENANCE REQUIREMENTS</t>
  </si>
  <si>
    <t>Bubble Test Circuit</t>
  </si>
  <si>
    <t xml:space="preserve">Leak test circuit shall be capable of being pressurized (vacuum circuits need pump bypass with connection to positive pressure) while safely allowing maintenance technicians to bubble test with test part in station.    </t>
  </si>
  <si>
    <t>Ability to troubleshoot possible station leaks in circuit safely. Machine design for maintenance activities.</t>
  </si>
  <si>
    <t>Leak Rate sustainability</t>
  </si>
  <si>
    <t>Review, even on 100% in line measurement, and evaluate process stability and capability.</t>
  </si>
  <si>
    <t>Data is evaluated with common process stability reviews</t>
  </si>
  <si>
    <t>Environmental factors</t>
  </si>
  <si>
    <t>If environment is not controlled, the system effectiveness needs to be confirmed for known plant environmental changes through time.</t>
  </si>
  <si>
    <t>Maximum plant conditions are reviewed and evaluated to tolerance and expected variance.</t>
  </si>
  <si>
    <t>9. EQUIPMENT REQUIREMENTS</t>
  </si>
  <si>
    <t>Seals</t>
  </si>
  <si>
    <t>Shall be positively retained with crush control features</t>
  </si>
  <si>
    <t>Seals should not be allowed to over compress</t>
  </si>
  <si>
    <t>Seal pressure designed and compatible with test conditions.</t>
  </si>
  <si>
    <r>
      <t xml:space="preserve">Sealing location </t>
    </r>
    <r>
      <rPr>
        <sz val="10"/>
        <color rgb="FF0070C0"/>
        <rFont val="Arial"/>
        <family val="2"/>
      </rPr>
      <t>and contact area</t>
    </r>
    <r>
      <rPr>
        <sz val="10"/>
        <color theme="1"/>
        <rFont val="Arial"/>
        <family val="2"/>
      </rPr>
      <t xml:space="preserve"> shall be same as </t>
    </r>
    <r>
      <rPr>
        <strike/>
        <sz val="10"/>
        <color theme="1"/>
        <rFont val="Arial"/>
        <family val="2"/>
      </rPr>
      <t>or within acceptable offset with respect to</t>
    </r>
    <r>
      <rPr>
        <sz val="10"/>
        <color theme="1"/>
        <rFont val="Arial"/>
        <family val="2"/>
      </rPr>
      <t xml:space="preserve"> the assembly sealing location. </t>
    </r>
    <r>
      <rPr>
        <sz val="10"/>
        <color theme="4"/>
        <rFont val="Arial"/>
        <family val="2"/>
      </rPr>
      <t>Slight deviations from production seal may be required for test seal durability, but test seal shall not mask leak paths for assembly seal.</t>
    </r>
  </si>
  <si>
    <t>Assembly seal location on product print and overlay with test seal. Test seal to be designed to be more durable for more mating cycles.</t>
  </si>
  <si>
    <t>Pipework</t>
  </si>
  <si>
    <t xml:space="preserve">Push-in type tubing shall only be used outside the measurement circuit (e.g., supply to regulators).  All piping within test measurement shall be rigid plastic or metal tubing with compression fittings.  Flexible hose assemblies handled by operators shall be rigid plastic tubing or hydraulic hose and not steel braided. </t>
  </si>
  <si>
    <t>Hoses and fittings for leak testing chosen to prevent kinks and not introduce uncontrolled leaks.</t>
  </si>
  <si>
    <t>Quick Disconnects</t>
  </si>
  <si>
    <t>High-quality quick disconnects shall be used in the test circuit where they are required for service or calibration, or where tools are changed to manage complexity.  Standard air-tool quick disconnects shall not be used in the measurement circuit.</t>
  </si>
  <si>
    <t>Quick change tooling designed for test usage and repeatable sealing.</t>
  </si>
  <si>
    <t>Process Parameters</t>
  </si>
  <si>
    <t>Equipment shall be able to detect if the part volume is attached and there is not a kinked line or blocked connection</t>
  </si>
  <si>
    <t xml:space="preserve">                  Press Fit Operations Job Audit</t>
  </si>
  <si>
    <t>P1.1</t>
  </si>
  <si>
    <t>Press in force and distance with High and Low specifications.</t>
  </si>
  <si>
    <t>Blue print or ES with process limits</t>
  </si>
  <si>
    <t>P1.2</t>
  </si>
  <si>
    <t>For Flanged Seal designs, the lead chamfer/radius on the receiving part must be greater than the inside radius of the flange.</t>
  </si>
  <si>
    <t>Blue print for mating corner(s)</t>
  </si>
  <si>
    <t>P1.3</t>
  </si>
  <si>
    <t>The components being pressed together must have sufficient strutural strength to withinstand the entire range of expected installation press force without permanent deformation or damage and without surface being directly "backed-up".</t>
  </si>
  <si>
    <t>Study or CAE verifiation at minimum material conditions</t>
  </si>
  <si>
    <t>P1.4</t>
  </si>
  <si>
    <t>If a component is to be radially oriented, the design must provide a feature that enables a tooling detail to mechanically engage the component and positively rotate it into position.</t>
  </si>
  <si>
    <t>Blue Print</t>
  </si>
  <si>
    <t>P1.5</t>
  </si>
  <si>
    <t>Internal Retaining Rings: 
Gap Width when Installed Radial Orientation Is Not Required: 
End-to-End gap should be sufficient enough to allow the ring to be compressed, without plastic deformation, to a diameter 3mm smaller than the minimum bore diameter without tip contact.
Gap Width when Installed Radial Orientation Is Required: 
End-to-End gap should be sufficient enough to allow the ring to be compressed, without plastic deformation, to a diameter 3mm smaller than the bore diameter while maintaining an End-to-End clearance of preferably 5mm but no less than 2.5mm</t>
  </si>
  <si>
    <t>Verification of ring application and in-process alignments</t>
  </si>
  <si>
    <t>P1.6</t>
  </si>
  <si>
    <t>The minimum/maximum free state inside diameter(s) (theoretical) must be specified on part print if affected by press operation.</t>
  </si>
  <si>
    <t>P1.7</t>
  </si>
  <si>
    <t>The leading edges including oil slots must have a radius to aid insertion when pressing into softer materials (e.g. steel backed bushings into aluminum component).</t>
  </si>
  <si>
    <t>P1.8</t>
  </si>
  <si>
    <t>Bushings pushed into a bore without seating shall have a tolerance of at least 1mm from a machined surface (or other known value).</t>
  </si>
  <si>
    <t>P1.9</t>
  </si>
  <si>
    <t>Surface finish of both press-in components and mating components shall be considered for consistency of results required.</t>
  </si>
  <si>
    <t>P2.1</t>
  </si>
  <si>
    <t>Cyclic Inspection</t>
  </si>
  <si>
    <t>100% Automatic process monitoring throughout the press cycle. Monitoring shall catch press forces that occur in un-intended areas of press cycle.</t>
  </si>
  <si>
    <t>Limits for each step of press process to identify unintended forces</t>
  </si>
  <si>
    <t>P2.2</t>
  </si>
  <si>
    <t>For electromechanical systems, the following main parameters for process control: 
1)Distance vs Time
2)Force vs Time
3)Force vs Distance</t>
  </si>
  <si>
    <t>P2.3</t>
  </si>
  <si>
    <t>The following feeatures are analyzed from waveforms:
1)Press distance
2)Maximum force
3)Press Work</t>
  </si>
  <si>
    <t>P2.4</t>
  </si>
  <si>
    <t>Daily verification of press parameters should be done and offline inspection and gaging done to verify equipment operation.</t>
  </si>
  <si>
    <t>Challenge of press settings or limit test (no press/max press)</t>
  </si>
  <si>
    <t>P2.5</t>
  </si>
  <si>
    <t>Verification and Calibration of Masters and Transducers (Pressure, Flow, or Trace Gas Detection).</t>
  </si>
  <si>
    <t>Masters and tools are tracked for certification</t>
  </si>
  <si>
    <t>P2.6</t>
  </si>
  <si>
    <t>Calibration fixtures shall be designed so that a reference load cell can be utilized in station without removing tranducers for calibration.</t>
  </si>
  <si>
    <t>Press system designed to be calibrated in place</t>
  </si>
  <si>
    <t>P2.7</t>
  </si>
  <si>
    <t>Measurement area</t>
  </si>
  <si>
    <t>Process control - Press Fit controlled using dynamic press force monitoring over the press distance.</t>
  </si>
  <si>
    <t>Standard programming for press system</t>
  </si>
  <si>
    <t>P2.8</t>
  </si>
  <si>
    <t>Changes to press limits must utilize change control. Changes that could impact known failure modes shall be considered for verification before release to production.</t>
  </si>
  <si>
    <t>In Process limits defined and controlled</t>
  </si>
  <si>
    <t>P2.9</t>
  </si>
  <si>
    <t>Use of lubricants must be considered when setting press force limits and controls.  Changes to this must be monitored from prototype to launch.</t>
  </si>
  <si>
    <t>Factors that can affect press limits are defined and monitored</t>
  </si>
  <si>
    <t>3. DATA COLLECTION</t>
  </si>
  <si>
    <t>P3.1</t>
  </si>
  <si>
    <t>Variable data shall be used to verify performance of press to blue print specifications, even if not available from the standard production monitoring system.</t>
  </si>
  <si>
    <t>If press system does not have full monitoring, a plan is developed to get variable data for machine qualification</t>
  </si>
  <si>
    <t>P4.1</t>
  </si>
  <si>
    <t xml:space="preserve">Measuring System Effectiveness </t>
  </si>
  <si>
    <t>Calibration and verification shall be performed on press system and appropriate guardbands in place for measurement effectiveness.</t>
  </si>
  <si>
    <t>Press limits are guardbanded for measurement error</t>
  </si>
  <si>
    <t>P4.2</t>
  </si>
  <si>
    <t>Push Off Force or Torque Evaluation (Pass/Fail Determination)</t>
  </si>
  <si>
    <t>MSA shall be performed on evaluation equipment for push off or torque off testing.</t>
  </si>
  <si>
    <t>If separate press out tooling is used, it shall have an appropriate MSA</t>
  </si>
  <si>
    <t>P4.3</t>
  </si>
  <si>
    <r>
      <t xml:space="preserve">PFMEA shall Identify all failure modes and identify controls required from Press systems (e.g. Missing, Shallow press, deep press, bonus parts, under/oversize components, cracked components, </t>
    </r>
    <r>
      <rPr>
        <sz val="10"/>
        <color theme="4"/>
        <rFont val="Arial"/>
        <family val="2"/>
      </rPr>
      <t>station mis-alignment</t>
    </r>
    <r>
      <rPr>
        <sz val="10"/>
        <color theme="1"/>
        <rFont val="Arial"/>
        <family val="2"/>
      </rPr>
      <t>, etc..)</t>
    </r>
  </si>
  <si>
    <t>PFMEA linkage to in process limits for press control</t>
  </si>
  <si>
    <t>P4.4</t>
  </si>
  <si>
    <t>All relevant failure modes from the PFMEA must be validated against the machine configuration during equipment validation.</t>
  </si>
  <si>
    <t>Equipment validation plan exists with parts to trial known failure modes</t>
  </si>
  <si>
    <t>P5.1</t>
  </si>
  <si>
    <t>Re-use of pressed components must be explicity discussed with Product Development prior to introduction into production units.</t>
  </si>
  <si>
    <t>Documented rework plan</t>
  </si>
  <si>
    <t>P5.2</t>
  </si>
  <si>
    <t>Validation of repair procedures may exceed the validation requirements for initial process runs and shall be documented.</t>
  </si>
  <si>
    <t>Definition of validation of rework process parameters</t>
  </si>
  <si>
    <t>P5.3</t>
  </si>
  <si>
    <t>Inspection and Repair Visual Aids</t>
  </si>
  <si>
    <t>Inspection of components for repair shall reference failure modes and provide specific visual aids for known issues.</t>
  </si>
  <si>
    <t>P6.1</t>
  </si>
  <si>
    <t>A controlled document shall include all key process input variables (speed, force, interference values, etc) and be available at PPAP.</t>
  </si>
  <si>
    <t>Press process parameters documented</t>
  </si>
  <si>
    <t>P6.2</t>
  </si>
  <si>
    <t>Process Controls</t>
  </si>
  <si>
    <t>Trace values of known failure modes must be available and limits available to identify them.</t>
  </si>
  <si>
    <t>Equipment validation plan and knowledge book for production</t>
  </si>
  <si>
    <t>P6.3</t>
  </si>
  <si>
    <t>100% Automatic process control of press in force and distance.  Parameters must be defined during development phase and implement in process documentation, press in machine shall automatically stop and alarm in case of NOK status.</t>
  </si>
  <si>
    <t>P6.4</t>
  </si>
  <si>
    <t>100% Monitoring for Force and Distance for both High AND Low limits.</t>
  </si>
  <si>
    <t>In Process limits are not one sided</t>
  </si>
  <si>
    <t>P6.5</t>
  </si>
  <si>
    <t>Press process controls/programs included in document control</t>
  </si>
  <si>
    <t>P7.1</t>
  </si>
  <si>
    <t>Tooling details are evaluated for wear and deformation regularly.</t>
  </si>
  <si>
    <t>P7.2</t>
  </si>
  <si>
    <t>Alignment method for press station maintenance and setting shall be documented and error states included on PFMEA and Control Limits</t>
  </si>
  <si>
    <t>Design for maintenance or machine specification</t>
  </si>
  <si>
    <t>P8.1</t>
  </si>
  <si>
    <t>When a tool is required to install a part with an o-ring, machined feature(s) that are parallel to each other and perpendicular to the seal must be provided for the tool to bottom out on.</t>
  </si>
  <si>
    <t>Tooling drawings</t>
  </si>
  <si>
    <t>P9.1</t>
  </si>
  <si>
    <t>Equipment Requirements</t>
  </si>
  <si>
    <t>Back-up tooling designed to ensure bending moments and part deflections are not induced while pressing.</t>
  </si>
  <si>
    <t>Station engineering</t>
  </si>
  <si>
    <t>P9.2</t>
  </si>
  <si>
    <t>Press Depth to be controlled directly from datum surface using positive stop on the press tool.  Use of a servo control or other feedback system will result in higher process variation.</t>
  </si>
  <si>
    <t>Tooling drawings aligned to part print datums</t>
  </si>
  <si>
    <t>P9.3</t>
  </si>
  <si>
    <t>The fixture datum strategy for the receiving part shall be chosen to provide the minimum amount of positional tolerance stack between the component on the press tooling and the receiving part.</t>
  </si>
  <si>
    <t>Process stack up calculated</t>
  </si>
  <si>
    <t>P9.4</t>
  </si>
  <si>
    <t>Tooling that locates on inner diameter of pressed component should have minimum radial clearance of 0.05 mm (between outer diameter of tool and theoretical minimum inner diameter of bushing component.)</t>
  </si>
  <si>
    <t>P9.5</t>
  </si>
  <si>
    <t>Hammer based manual press methods shall not be used.</t>
  </si>
  <si>
    <t>P9.6</t>
  </si>
  <si>
    <t>Reaction Needs to be in the same axis as press motion. If that is not possible due to design constraints, support features must be evaluated to confirm sufficient support to take the reaction of the press cycle.</t>
  </si>
  <si>
    <t xml:space="preserve">            Material Dispense Job Audit</t>
  </si>
  <si>
    <t>The control for total quantity of material applied will be specified using volume or weight. The tolerance range for applied volume cannot be less than ±10% of the nominal amount for any single sealant run. The equivalent weight for a volume may be used as a control by Manufacturing where volume control is not included in the sealant application system.</t>
  </si>
  <si>
    <t>BluePrint or ES definition of material</t>
  </si>
  <si>
    <t>The bead size will be called out as a theoretical diameter and must be marked as Reference only on the drawing.  The theoretical diameter of the bead should be used to control the relative amount of material for different areas of the component.</t>
  </si>
  <si>
    <t>Note on drawing to highlight reference shape applied.</t>
  </si>
  <si>
    <t>The smallest theoretical diameter for bead diameter is 2mm.
The smallest tolerance range for bead weight must be no less than 3 grams.</t>
  </si>
  <si>
    <t>Nominal bead position datums shall be the same as the component manufacturing datums and spaced as far as possible to minimize location errors.</t>
  </si>
  <si>
    <t>Alignment of Assembly print and component print datums</t>
  </si>
  <si>
    <t>The start and finish points for material dispense are more difficult to control. Bead start and finish points must not be in areas where quantity of material is critical. A redundant lead in and runout to the bead path should be specified.</t>
  </si>
  <si>
    <t>Overlap areas shown on prints and defined</t>
  </si>
  <si>
    <t>Material Selection</t>
  </si>
  <si>
    <t>It must be possible to keep the joint open for at least 5 minutes after material application. Joint closure is defined as bringing the mating faces together and zero torquing the minimum specified number of fasteners. (Very material dependent)</t>
  </si>
  <si>
    <t>Material properties allow for assembly</t>
  </si>
  <si>
    <t>Material joints forming part of a sealed system must be able to withstand Leak Test pressure of up to 15% over operating pressure within 15 minutes of joint closure.
(Although the leak test pressure itself is approx operating pressure, there may be a pressure overshoot during component fast fill.)</t>
  </si>
  <si>
    <t>Material properties allow for test processes.</t>
  </si>
  <si>
    <t>Surface finish and measurement details shall be defined for all surfaces that form the sealing joint. The surface profile of the component sealing face cannot exceed 2mm.</t>
  </si>
  <si>
    <t>BluePrint or ES definition</t>
  </si>
  <si>
    <t>Location tolerance is to be defined as a zone around bead centerline tool pass that is at least 4mm wide.</t>
  </si>
  <si>
    <t>D1.10</t>
  </si>
  <si>
    <t>Bead shall be inboard of all threaded fastener holes and manufacturing locator holes.</t>
  </si>
  <si>
    <t>D1.11</t>
  </si>
  <si>
    <t>Materials must be compatible with materials present in plant or have specific controls implemented to to maintain proper handling of material throughout the process.</t>
  </si>
  <si>
    <t>Review with materials present at proposed manufacturing site</t>
  </si>
  <si>
    <t xml:space="preserve">Inline vision systems shall have a challenge process for both known pass and fail images. </t>
  </si>
  <si>
    <t>Defined Challenge process for vision systems that can be run by production team</t>
  </si>
  <si>
    <t>Bead quality (position and quantity) shall be developed and controlled using the following tools and methods (and detailed as such in the Control Plan):
Volume measurement (automatic using the application system)
Weight analysis of the bead by laying the bead onto a sheet of paper (pre and post weighed)
Bead pattern analysis by laying the bead onto a 1:1 CAD printout of the drawing (ensuring the datums are aligned)
Squeeze out analysis. Closure and immediate opening of the joint to check that design intent is met.
Use of a perspex mask to view the bead position.</t>
  </si>
  <si>
    <t>Bead controls that can be run by the production team</t>
  </si>
  <si>
    <t>If the PFMEA determines that a vision system is required to ensure bead position relative to features not immediately adjacent to the bead, then a post process camera system shall be used. Ring cameras (e.g. Coherix) may be preferred for some applications.</t>
  </si>
  <si>
    <t>Clearly defined vision systems, if required.</t>
  </si>
  <si>
    <t>Flow monitoring (through measuring nozzle back pressure) for bead quality control shall not be used, for the following reasons:
There is no guarantee of bead position on the part
The product viscocity affects the readings
Product temperature affects the readings
Nozzle diameter affects the readings</t>
  </si>
  <si>
    <t>Cohesive and Adhesive failure modes shall be described within the PFMEA.</t>
  </si>
  <si>
    <t>Master bead path validation can be done with an overlay of clear material with the bead path machined into the overlay.</t>
  </si>
  <si>
    <t>Defined validation plan for path</t>
  </si>
  <si>
    <t>Contamination</t>
  </si>
  <si>
    <t>Contamination of sealing surfaces:
1. Did you do a "start to finish" review of the process to identify ALL contact points for material sealing surfaces? 
•Tooling contact points: e.g. Are you touching sealing surfaces (as identified on part prints) with clamps or other part touching details on equipment / tooling?
•Manual stations: e.g. Are you touching sealing surfaces while rotating or installing another part? Are you using lint free gloves free of tears, dirt and wear? Is glove replacement frequency listed in the Operator Instruction Sheet and Control Plan?
•Lubrication stations: e.g. Is there any unintended dripping? Is there any oil run-off after application? Is operator transferring lube from assembly lube process to sealing surfaces?
•High contamination process: e.g. are operators handling parts that could contaminate the sealing surface and transferring the contamination to sealing surface?
2. Must have a Control Plan approved by Sealing Technical Expert and Plant Quality Manager for how you will verify contamination control on any contact points or risks.
3. If contamination is present on sealing surfaces, are you using best practice of wiping component with an approved degreaser cleaner?</t>
  </si>
  <si>
    <t>Review of contamination causes and potential failure modes in sysem</t>
  </si>
  <si>
    <t>Flanges or other surfaces to which material must adhere, must be specified and received at point of use in a manner which does not need futher cleaning or surface preparation; or that surface prep must be defined within the process.</t>
  </si>
  <si>
    <t>Definition of in process controls for surface conditions</t>
  </si>
  <si>
    <t>Process Design</t>
  </si>
  <si>
    <t>D2.10</t>
  </si>
  <si>
    <t>Considerations for shipping orientations must be made that allow dispensed material joints to remain dry until fully cured.</t>
  </si>
  <si>
    <t>D2.11</t>
  </si>
  <si>
    <t>If the material is applied to a component in a different station to the fastener rundown, there must be a system of control and buffering to allow the dispensed component to enter the rundown station and complete the rundown. Application of material must be inhibited if it is not guaranteed that the joint can be closed and rundown within the 'skin over time'.</t>
  </si>
  <si>
    <t>PLC communication and controls between stations for apply and mating/fastener rundown.</t>
  </si>
  <si>
    <t>D2.12</t>
  </si>
  <si>
    <t xml:space="preserve">Excess squeeze out on "t-joint" sealing surfaces must either be wiped off the flange prior to assembly, or the mating parts must be assembled within the recommended material open time. Squeeze out must be wiped away from the end of all joints where it forms the first sealed joint of two within the recommended open time. 
Squeeze out must not be pulled, cut, or ripped. This compromises the integrity of the joint. </t>
  </si>
  <si>
    <t>Controls for excess on T-joints</t>
  </si>
  <si>
    <t>D2.13</t>
  </si>
  <si>
    <t>To help initial location of bolt heads in automatic rundown machines, the spindles are sometimes driven in reverse for a number of degrees, effectively backing off the fasteners.
Bead joints may have closed with a number of fasteners to zero torque, prior to final fastener rundown.
Ensure that these fasteners are not backed out during a bolt head finding sequence as the integrity of the applied material joint may be compromised.</t>
  </si>
  <si>
    <t>No reversing bolts after the joint is closed.</t>
  </si>
  <si>
    <t>D2.14</t>
  </si>
  <si>
    <t>Where a component is to be manually loaded to a face which has material applied to it, there is a chance of smearing the bead.
If the components are to be dowelled together, have the dowels or pins assembled to the same part that the material is to be applied to. This will help prevent smearing as the parts are brought together.
Where fasteners are PIA to the cover, locate guide pins into the component. The pins must be of sufficient length to ensure that the parts are aligned before the fasteners near the bead (&gt;5mm engagement prior to next component or bead touching).</t>
  </si>
  <si>
    <t>Use of guide pins to avoid smearing material</t>
  </si>
  <si>
    <t>D2.15</t>
  </si>
  <si>
    <t>Where the free state profile (like flatness, but referenced to datums) of the part is of the same order of magnitude as the bead diameter, do not apply bead to the part in a free state.
The part should be clamped flat to apply material to it, or alternmatively, apply material to the other side of the joint.</t>
  </si>
  <si>
    <t>Control the flatness of the surface that material is applied to</t>
  </si>
  <si>
    <t>D2.16</t>
  </si>
  <si>
    <t>D2.17</t>
  </si>
  <si>
    <t>Pre-launch control plans may require a different control to verify bead quality due to lack of production dispense equipment.</t>
  </si>
  <si>
    <t>Understand and define differences for pre-production builds</t>
  </si>
  <si>
    <t>D2.18</t>
  </si>
  <si>
    <t>Material lots shall be traceable to final component lots in line with traceability requirements for the end item.</t>
  </si>
  <si>
    <t>Parts with non-conforming beads shall not be marked on the sealing surface with items that could prevent future adhesion of material to the surface (e.g. do not mark with grease marker on the seal path).</t>
  </si>
  <si>
    <t>Setup parts that are pulled out of the process shall be identified and bead shall not be used if open time processes have had manual intervention.</t>
  </si>
  <si>
    <t>Measurement of beads by pulling apart mating components shall be done periodically to validate joint quality.  Re--use of components after separation must be discussed explicitly.</t>
  </si>
  <si>
    <t>Variable data shall be collected to determine initial process capability of dispensing system.</t>
  </si>
  <si>
    <t>Variable data for appropriate features, bead width, height, location, etc.. Particularly if 100% controls are only attribute</t>
  </si>
  <si>
    <t>Completion of bead may be tracked as attribute data depending on severity of failure modes in PFMEA</t>
  </si>
  <si>
    <t>Technicians handling parts to validate bead path shall have training and confirmation by Gage R&amp;R that the inspection is acceptable.</t>
  </si>
  <si>
    <t>For operator visual inspection, if there is no automated system, there shall be an R&amp;R</t>
  </si>
  <si>
    <t>Visual aides shall be available for common failure modes.</t>
  </si>
  <si>
    <t>Boundary samples made and provided for visual aides</t>
  </si>
  <si>
    <t>System shall be set with reaction limits to allow adjustment and verification of equipment while still within specifications.</t>
  </si>
  <si>
    <t>Inspection limits allow for adjustment prior to containment actions</t>
  </si>
  <si>
    <t>Where joint components are not re-useable after stripback and reprocessing, or is liable to be contaminated (e.g. with RTV or anaerobic sealant) the subcomponents shall be released as a service item in the BOM.</t>
  </si>
  <si>
    <t>Sufficient pry slots shall be provided between components to facilitate disassembly without distortion of either component. If component damage is inevitable on disassembly, then a comment about re-use must be added to the drawing (e.g. pressed steel oil pan). Pry slots must be located outside of the sealing path.</t>
  </si>
  <si>
    <t>For approval of joint repairs, an agreed upon quality verification and approval plan shall take place before repairs are performed.</t>
  </si>
  <si>
    <t>Defined testing and signoff plan for repaired components</t>
  </si>
  <si>
    <t>Visual aides for removal of material and handling locations shall be present.</t>
  </si>
  <si>
    <t>Repair Training</t>
  </si>
  <si>
    <t>If repairs are allowed to dispensed beads, specific training records for quality verification of bead joint shall be maintained.</t>
  </si>
  <si>
    <t xml:space="preserve">A controlled document shall include all dispense key process input variables and be available at PPAP. </t>
  </si>
  <si>
    <t>Robot Speed</t>
  </si>
  <si>
    <t>Dispense Pressure</t>
  </si>
  <si>
    <t>"Seal Schedule" interface values</t>
  </si>
  <si>
    <t>Nozzle diameters/mix tubes</t>
  </si>
  <si>
    <t>Material Purge</t>
  </si>
  <si>
    <t>Material purge required for maintenance activities shall be defined and posted at point of use.</t>
  </si>
  <si>
    <t>Define minimum time or quantity required for feed lines</t>
  </si>
  <si>
    <t xml:space="preserve"> Ergonomic range for Operator handling of components shall be evaluated to prevent inadvertent damage to dispensed material due to posture, lack of visibility, or excessive forces.</t>
  </si>
  <si>
    <t>Nozzle height should be the distance between the sealing surface and the bottom of the dispensing nozzle, and should be equal to the nominal bead width.</t>
  </si>
  <si>
    <t>Dyne test is used to measure surface tension properties of components in order to check for contamination.  Clean parts measure ~80 dynes, contaminated parts measure ~30 or below.  Anything above 50 is generally deemed acceptable. 
Dyne level are a great indicator of adhesion success, but does not guarantee adhesion.  Adhesion is a function of material compatibility, surface energy, temperature, humidity, and joint design.</t>
  </si>
  <si>
    <t>Start/Stop considerations;
Nozzle Height for first and last 5mm of dispense path should be 1/2 the nominal bead height.
Closed bead paths should be adjacent, not overlapping in bead height.
Wider bead sections can be made in selected areas (e.g. T-joints) by slowing dispense speed.</t>
  </si>
  <si>
    <t>For systems that can cure, a shutdown process shall be in place to prepare the equipment for long period downtimes with the stated purpose of preventing unnecessary downtime when production resumes.</t>
  </si>
  <si>
    <t>Environmental factors shall be evaluated for material storage (e.g. temperature, humidity, etc.).</t>
  </si>
  <si>
    <t>Dispense equipment should automatically call for material change before dispense issues create defects. The low limit shall be triggered before rejects are made.</t>
  </si>
  <si>
    <t>Evaluate pump and container design to utilize all the material with minimal loss at changeover.</t>
  </si>
  <si>
    <t>Purge points shall be designed into the system to reduce the amount of wasted material at material change or maintenance intervals.  The volume of material in the affected area should be calculated to know how much material to purge.</t>
  </si>
  <si>
    <t>Establish minimum material runoff quantities for tool tryout at integrator.</t>
  </si>
  <si>
    <t>Operating parameters for manually applied materials need to be defined and agreed prior to usage.</t>
  </si>
  <si>
    <t>Equipment dispense capability and reporting functions shall be evaluated prior to attempted verification of the applied bead quality.</t>
  </si>
  <si>
    <t>Cards for wiping excess material off of surfaces must be available if needed in process.</t>
  </si>
  <si>
    <t>Equipment shall have the ability to 'hot swap' pumps or barrels with minimal downtime to purge and validate.  Dual pump systems are preferred to maintain system uptime.</t>
  </si>
  <si>
    <t>Defined downtime for material change is accounted for in station estimates</t>
  </si>
  <si>
    <t xml:space="preserve">For ALL pneumatic dispensing systems, an air pressure release valve shall be in place to relieve air presure between cycles in effort to minimize "slop" in the dispensing process  (e.g. Greasing processes are dispensed via pneumatic technology, if air pressure is not released between cycles, a buildup of grease at the nozzle is dispensed along with normal cycle amount, over time, this creates grease buildup that propagates onto other tools and poka-yokes). </t>
  </si>
  <si>
    <t xml:space="preserve">                  Vision Systems Job Audit</t>
  </si>
  <si>
    <t>V1.1</t>
  </si>
  <si>
    <t>Features to be inspected are referenced on appropriate drawings.</t>
  </si>
  <si>
    <t>Summary of features inspected and relate them to part drawings</t>
  </si>
  <si>
    <t>V1.2</t>
  </si>
  <si>
    <t>There are appropriate datum features that are physically fixtured or visible for the system to identify.</t>
  </si>
  <si>
    <t>For location measurements, Camera has to be able to see datums or fixture points.</t>
  </si>
  <si>
    <t>V1.3</t>
  </si>
  <si>
    <t>Tolerances for features to be inspected are included on the part prints.</t>
  </si>
  <si>
    <t>e.g. for 'seated' items, there should be at least a reference dimension to align expectations</t>
  </si>
  <si>
    <t>V1.4</t>
  </si>
  <si>
    <t>Locations of barcodes and methods of marking are identified on part prints.</t>
  </si>
  <si>
    <t>Defined locations</t>
  </si>
  <si>
    <t>V2.1</t>
  </si>
  <si>
    <t>Capability analysis</t>
  </si>
  <si>
    <t>Features evaluated through a vision system are verified with a Capability index for both short term and long term studies for process capability evaluations.</t>
  </si>
  <si>
    <t>Use the data available in vision system to verify process stability</t>
  </si>
  <si>
    <t>V2.2</t>
  </si>
  <si>
    <t>Gage R&amp;R</t>
  </si>
  <si>
    <t>Each tool within the vision system is evaluated with variable data as a Gage R&amp;R.</t>
  </si>
  <si>
    <t>e.g. validate that a 'blob' tool finds a repeatable and reproducable number of pixels on multiple trials with common statistical tools</t>
  </si>
  <si>
    <t>V2.3</t>
  </si>
  <si>
    <t>Challenge process is developed for each system that involve either the introduction of a known part to the vision system or a known image to the control system to validate the control outputs.</t>
  </si>
  <si>
    <t>V2.4</t>
  </si>
  <si>
    <t>Challenge parts are modified so that they cannot be passed further down the line.  Do not just paint them a different color.</t>
  </si>
  <si>
    <t>Some process to prevent shipment of masters (barcode, RFID, modified lift points, etc)</t>
  </si>
  <si>
    <t>V2.5</t>
  </si>
  <si>
    <t>Vision systems that measure to defined units are calibrated with a known standard (e.g. checkerboard).</t>
  </si>
  <si>
    <t>Calibration process for systems that need to verify defined measurements</t>
  </si>
  <si>
    <t>V3.1</t>
  </si>
  <si>
    <t>Camera tools shall be evaluated as variable data.</t>
  </si>
  <si>
    <t>Use software values so that camera tools can be evaluated with common statistical tools.</t>
  </si>
  <si>
    <t>V4.1</t>
  </si>
  <si>
    <t>Vision systems are always DETECTION and not a preventative measure on the PFMEA.</t>
  </si>
  <si>
    <t>V4.2</t>
  </si>
  <si>
    <t>The failure modes that the camera is inspecting for should be listed under the value added process that creates the feature.</t>
  </si>
  <si>
    <t>V5.1</t>
  </si>
  <si>
    <t>Ensure the Control Plan includes handling of assemblies that fail the vision system testing.</t>
  </si>
  <si>
    <t>Reaction plans for camera rejects</t>
  </si>
  <si>
    <t>V5.2</t>
  </si>
  <si>
    <t>Visual Validation</t>
  </si>
  <si>
    <t>Agreement on acceptability of parts that do not pass vision system shall be agreed upon before using alternate cerification of features. If parts are accepted outside of the vision system, they should be identified and traceable.</t>
  </si>
  <si>
    <t>Defined process if parts are allowed to be used without acceptance by the vision system. Must be agreed with PD and STA.</t>
  </si>
  <si>
    <t>V6.1</t>
  </si>
  <si>
    <t>Camera positioning, settings, and configurations shall be documented and gatekeeper controlled.</t>
  </si>
  <si>
    <t>Defined camera program backup system and setup sheet for position and lighting.</t>
  </si>
  <si>
    <t>V7.1</t>
  </si>
  <si>
    <t>Cleaning</t>
  </si>
  <si>
    <t>Vision systems must have defined procedures for verification of system after cleaning.</t>
  </si>
  <si>
    <t>V8.1</t>
  </si>
  <si>
    <t>Utilize lightblocking material around vision systems to control background light interference.</t>
  </si>
  <si>
    <t>9. EQUIPMENT &amp; ROBOTIC PROCESSING REQUIREMENTS</t>
  </si>
  <si>
    <t>V9.1</t>
  </si>
  <si>
    <t>Studies are performed prior to introduction with simulated station environment and lighting to verify the applicability of the chosen system.</t>
  </si>
  <si>
    <t>Verification plan to define if system will be repeatable and provide accurate data in production environment</t>
  </si>
  <si>
    <t>Clinch or Rivet Systems Job Audit</t>
  </si>
  <si>
    <t>R1.1</t>
  </si>
  <si>
    <t>All rivets, nuts, and studs must maintain a minimum distance of 6mm to the edge of critical features. Riveting on top of or near these features has potential to impact Fit and Finish or other functional requirements, and is not permitted. Clearance is to be measured from the outer diameter of the weld, rivet, nut, or stud to the closest point of the critical feature.</t>
  </si>
  <si>
    <t xml:space="preserve">Example CAD check or print location validation. </t>
  </si>
  <si>
    <t>R1.2</t>
  </si>
  <si>
    <t>Is there adequate clearance around the Joint for the tooling?  Does a manual operation require clearance for hands or safety guarding on the tool? Are there feed systems that require additional clearance?</t>
  </si>
  <si>
    <t>R1.3</t>
  </si>
  <si>
    <t>The preferred direction of riveting is to insert the rivet starting in the thinner sheet and ending in the thicker sheet. This means the button will be in the thick sheet and the head will be in the thin sheet.</t>
  </si>
  <si>
    <t xml:space="preserve">Assembly orientation designed for appropriate </t>
  </si>
  <si>
    <t>R1.4</t>
  </si>
  <si>
    <t>The rivet spacing, or pitch will be dictated on the size of the buttons and the outer diameter of the die.</t>
  </si>
  <si>
    <t>Adequate minimum spacing for adjacent joints defined.</t>
  </si>
  <si>
    <t>R2.1</t>
  </si>
  <si>
    <t>Destructive testing frequency must be high enough for lot control until long term capability and stability is validated.</t>
  </si>
  <si>
    <t>Safe launch plan including may require cross section, tensile, shear, pullout, or push-out tests depending on joint function.</t>
  </si>
  <si>
    <t>R2.2</t>
  </si>
  <si>
    <t>Cap Thickness (Scissor Gage) of clinched area determined through PV test plan and monitored per part number produced.</t>
  </si>
  <si>
    <t>Scissor gage or calipers for clinched joint</t>
  </si>
  <si>
    <t>R2.3</t>
  </si>
  <si>
    <t>Verification</t>
  </si>
  <si>
    <t>Key Process input parameters verified periodically through regular control plan, calibration frequency, or Layered Process Audits (LPA).</t>
  </si>
  <si>
    <t>Process and plan to check system values against controlled, documented parameter settings.</t>
  </si>
  <si>
    <t>R2.4</t>
  </si>
  <si>
    <t>Cross section analysis of joints to include Punch side thickness, Die side thickness, Cracks, Air or adhesive pockets, break through, Gaps between materials, Interlock values.</t>
  </si>
  <si>
    <t xml:space="preserve">Defined process and frequency for cross section Joint analysis. Must be done at tooling validation and through capability demonstration.  </t>
  </si>
  <si>
    <t>R2.5</t>
  </si>
  <si>
    <t>Button Diameter of clinch monitored only if proven to correlate to engineering requirements of joint.</t>
  </si>
  <si>
    <t>Optional inspection if aligned to engineering requirements.</t>
  </si>
  <si>
    <t>R2.6</t>
  </si>
  <si>
    <t>Shear tensile tests or peel tests as required for application</t>
  </si>
  <si>
    <t>Defined tooling, coupons, and timing for tensile tests of joints.</t>
  </si>
  <si>
    <t>R2.7</t>
  </si>
  <si>
    <t xml:space="preserve">Reaction plans to be defined for number discrepant clinches in a group and position of discrepancies </t>
  </si>
  <si>
    <t>Adjacent clinches cannot be discrepant</t>
  </si>
  <si>
    <t>R2.8</t>
  </si>
  <si>
    <t>R3.1</t>
  </si>
  <si>
    <t>Part cleanliness to be studied as an input relative to joint condition (e.g. oil on stampings)</t>
  </si>
  <si>
    <t>Input parameters defined and studied to understand response of Key Process Output Variables. Verify that that process oils or lubricants do not negatively impact joint strength.</t>
  </si>
  <si>
    <t>R3.2</t>
  </si>
  <si>
    <t>Clinch Setting Parameters (e.g. Displacement, Force, Velocity) available as process data.  Depending on Joint criticality, process data does not have maintained, but there shall be a method to collect it for equipment verification and process validation.</t>
  </si>
  <si>
    <t>Data retention available for continuous improvement actions and process validation.</t>
  </si>
  <si>
    <t>R3.3</t>
  </si>
  <si>
    <t>Destructive Retention tests completed at least annually</t>
  </si>
  <si>
    <t>Destruction Rention tests to be completed AT LEAST annually.</t>
  </si>
  <si>
    <t>R4.1</t>
  </si>
  <si>
    <t>Part cleanliness to be defined as an input for failure of joint. Processing oil conditions to be validated.</t>
  </si>
  <si>
    <t>PFMEA to include part cleanliness condition in failure modes.</t>
  </si>
  <si>
    <t>R4.2</t>
  </si>
  <si>
    <t>Rivets, Huck fasteners, rivnuts, rivstuds and mating fasteners may be released as Others (i.e. not CC or SC) characteristics joints.</t>
  </si>
  <si>
    <t>These types of fasteners shall not be used in Clamp Load critical SC or CC joints</t>
  </si>
  <si>
    <t>R4.3</t>
  </si>
  <si>
    <t>R4.4</t>
  </si>
  <si>
    <t>PFMEA shall Identify all failure modes and identify controls required from Press systems (e.g. Missing, Shallow press, deep press, bonus parts, under/oversize components, cracked components, station mis-alignment, etc..)</t>
  </si>
  <si>
    <t>R4.5</t>
  </si>
  <si>
    <t>All relevant failure modes from the PFMEA (cracking, necking, etc..) must be validated against the machine configuration during equipment validation.</t>
  </si>
  <si>
    <t>R5.1</t>
  </si>
  <si>
    <t>Repair or replacement procedure defined and validated</t>
  </si>
  <si>
    <t>Additional clinch or Self Piercing Rivet may be placed if it does not violate spacing requirments.  Placement of this additional joint shall have validation testing.</t>
  </si>
  <si>
    <t>R6.1</t>
  </si>
  <si>
    <t>Part condition and cleanliness/dryness shall be evaluated to understand if there are potential effects of water or oil in the joint that will cause variability in process output variables.</t>
  </si>
  <si>
    <t>Define process inputs that can affect joint strength during mating process</t>
  </si>
  <si>
    <t>R6.2</t>
  </si>
  <si>
    <t>Tool Speed</t>
  </si>
  <si>
    <t>EXAMPLE Key Process Inputs, actual variables will vary by process technology</t>
  </si>
  <si>
    <t>Tool Dwell</t>
  </si>
  <si>
    <t>Tool Force</t>
  </si>
  <si>
    <t>Stripper Force</t>
  </si>
  <si>
    <t>R7.1</t>
  </si>
  <si>
    <t>Tooling, especially if requiring automatic lube for clinch formation, shall have frequent cleaning schedules.  Define the minimum required number of cycles between cleaning.</t>
  </si>
  <si>
    <t>Example of cleaning procedure and PM or standard work frequency</t>
  </si>
  <si>
    <t>R8.1</t>
  </si>
  <si>
    <t>Strippers are necessary on the punch side of BTM &amp; TOX tools and die side of TOX tools and must be placed directly on the tool. See test report for stripping force. In the case of multiple point tools with a common stripper plate, this value should be multiplied by the number of points</t>
  </si>
  <si>
    <t>R8.2</t>
  </si>
  <si>
    <t>Withdrawing the punch or die violently without the stripper can cause deformation of the BTM/TOX point and reduce its durability. There is also a risk of breaking the BTM/TOX tools. Excessively high stripping forces affect the shaping process and reduce durability</t>
  </si>
  <si>
    <t>R8.3</t>
  </si>
  <si>
    <t>Using materials with a tendency to excessive cold welding (e.g. aluminum), may require tool lubrication to prevent sticking. Also, the punch stripping sleeve must tightly embrace the punch neck in order to avoid a drawing-up of the material during the stripping process.</t>
  </si>
  <si>
    <t>R8.4</t>
  </si>
  <si>
    <t>Verify that no similar dies can be used in the process. Failing that, Error Proofing features to prevent similar, but incorrect dies from being utilized.</t>
  </si>
  <si>
    <t>Defined Error Proofing plan if multiple dies are used in facility</t>
  </si>
  <si>
    <t>R9.1</t>
  </si>
  <si>
    <t>Punch and Die life monitoring for all tools.</t>
  </si>
  <si>
    <t>Automated tool life monitoring with controlled stop.</t>
  </si>
  <si>
    <t xml:space="preserve"> Team Approved Date</t>
  </si>
  <si>
    <r>
      <t xml:space="preserve">Revision Type </t>
    </r>
    <r>
      <rPr>
        <i/>
        <sz val="9"/>
        <rFont val="Arial"/>
        <family val="2"/>
      </rPr>
      <t>(New, Major, Minor, Administrative)</t>
    </r>
  </si>
  <si>
    <t>Summary of Change</t>
  </si>
  <si>
    <t>Change Author</t>
  </si>
  <si>
    <t>Publication Date</t>
  </si>
  <si>
    <t>New</t>
  </si>
  <si>
    <t>New Document</t>
  </si>
  <si>
    <t>A. Elms (aelms1)</t>
  </si>
  <si>
    <t>Major</t>
  </si>
  <si>
    <t>Is sub-assembly required? If yes, have the sub-assembly fixturing and touch points been defined relative to the final assembly?</t>
  </si>
  <si>
    <t>Control Method</t>
  </si>
  <si>
    <t>&lt;FDJ&gt; Milestone may use Virtual/3D Printed Parts to review.  Build sequence, Work Instructions, Review of Physical part to CAD, and Wiring Reviews.</t>
  </si>
  <si>
    <t>Sequencing of controls and interlock to PLC controls for Assembly equipment.</t>
  </si>
  <si>
    <t>Latches can be disengaged without tools that can damage wires.</t>
  </si>
  <si>
    <t>Assembly sequence requirements documented on a Drawing.</t>
  </si>
  <si>
    <t>Assumed product design assembly sequence is provided by design group.  Proposed sequence aligns with commodity Bill of Process.</t>
  </si>
  <si>
    <t>All the finished product features clearly identified and compliant with the commodity Bill of Process.</t>
  </si>
  <si>
    <t>Wiring connections that are determined to be CC or SC must be verified to be fully assembled and seated.  They should include either a rotationally secured fastener, a Connector Position Assurance lock with barcode verfication (CPA lock exposes barcode for scan verification), or a shorting bar that can be detected in EOL (any use of shorting bar connectors must be coordinated with EOL test system compatibility).</t>
  </si>
  <si>
    <t>Must verify the presence, orientation, and basic function of assembled components in End Item Assembly.</t>
  </si>
  <si>
    <t>Any feature requiring EOL validation must be identified and defined on an Engineering Specification or Drawing which must identify the following:
1. The characteristic (e.g. electrical connectivity, module flashing, method 2 configuration…)
2. The validation method (e.g. moldule self test, DTC check, off board test, ....)
3. The acceptance criteria</t>
  </si>
  <si>
    <t>Reference masters and/or Red Rabbits shall exist for tester to understand drift of system over time.</t>
  </si>
  <si>
    <t>Each fastened joint has a completed eStackup.</t>
  </si>
  <si>
    <t xml:space="preserve">Electrical connections to be made manually shall comply ergonomically with USCAR 25 </t>
  </si>
  <si>
    <t>Follow industry standards (SAE/USCAR-25) for audible click and tactile feedback and connection forces.</t>
  </si>
  <si>
    <r>
      <t>-</t>
    </r>
    <r>
      <rPr>
        <sz val="10"/>
        <color theme="4"/>
        <rFont val="Arial"/>
        <family val="2"/>
      </rPr>
      <t>Updated or new verbiage shown in Blue Text
    -Elements added regarding Assembly Illustrations and Sequencing
    -Elements added regarding Design for Assembly
    -Elements added regarding wiring and electrical connections in assembly
    -Elements added regarding End of Line (EOL) testing</t>
    </r>
    <r>
      <rPr>
        <sz val="10"/>
        <color theme="1"/>
        <rFont val="Arial"/>
        <family val="2"/>
      </rPr>
      <t xml:space="preserve">
</t>
    </r>
    <r>
      <rPr>
        <sz val="10"/>
        <color rgb="FFFF0000"/>
        <rFont val="Arial"/>
        <family val="2"/>
      </rPr>
      <t xml:space="preserve">-Removed redundant items (previous item numbering)
   System Assessment Items removed 
     -1.3, -1.5
     -2.1, -2.2, -2.3, -2.4, -2.5, -2.7, -2.8, -2.9, -2.10,
     -3.1, -3.2, -3.4, -3.5, -3.9.4, -3.9.9, -3.10, -3.10.1,
     -4.3, -4.4, -4.5, -4.7, -4.10, -4.10.3, -4.11,
     -5.1, -5.2, -5.4, -5.5.1
   Fastening Systems items removed
     -2.10
     -4.5, -4.7
     -6.4
   Leak Testing items removed
     -6.8
   Material Dispense items removed
     -2.5, -2.9, -2.16
     -6.2, -6.4
</t>
    </r>
    <r>
      <rPr>
        <sz val="10"/>
        <rFont val="Arial"/>
        <family val="2"/>
      </rPr>
      <t>-Added example of compliance column for all job audits
-Re-ordered and re-numbered remaining items for clarity and flow of information</t>
    </r>
    <r>
      <rPr>
        <sz val="10"/>
        <color theme="1"/>
        <rFont val="Arial"/>
        <family val="2"/>
      </rPr>
      <t xml:space="preserve">
-Added Clinch/Rivet Job Audit</t>
    </r>
  </si>
  <si>
    <t>Ford Specific Assembly Systems Assessment</t>
  </si>
  <si>
    <t>Ford Specific Assembly System Assessment</t>
  </si>
  <si>
    <t>e.g. multiple processes can operate independently and failure of one identical process does not force stoppage of the other identical process</t>
  </si>
  <si>
    <t>S2.01</t>
  </si>
  <si>
    <t>S2.02</t>
  </si>
  <si>
    <t>S2.03</t>
  </si>
  <si>
    <t>S2.04</t>
  </si>
  <si>
    <t>S2.05</t>
  </si>
  <si>
    <t>S1.01</t>
  </si>
  <si>
    <t>S1.04</t>
  </si>
  <si>
    <t>S1.05</t>
  </si>
  <si>
    <t>Have all the incoming product material requirements (design functionality, dimensional, packaging, etc.) been identified for the commodity?</t>
  </si>
  <si>
    <t>Components designed to attach in only one way, or with symmetry so that product orientation does not matter</t>
  </si>
  <si>
    <t>Grommets and plugs designed for manual insertion</t>
  </si>
  <si>
    <t>Masters designed and run regularly. Values monitored for change over time.</t>
  </si>
  <si>
    <t>Section 7 - Wiring Assembly and Connections</t>
  </si>
  <si>
    <t>Section 6. Maintenance Requirements</t>
  </si>
  <si>
    <t>Section 5. Rework or Scrap Procedures and Reports</t>
  </si>
  <si>
    <t>Section 8 - Assembly InProcess and End of Line (EOL) Testing</t>
  </si>
  <si>
    <t>Wiring Assembly and Connections</t>
  </si>
  <si>
    <t>Assembly In Process and End of Line Testing</t>
  </si>
  <si>
    <t>System Assessment Total</t>
  </si>
  <si>
    <t>Fastening Systems Job Audit Total</t>
  </si>
  <si>
    <t>Leak Test Job Audit Total</t>
  </si>
  <si>
    <t>Press-Fit Job Audit Total</t>
  </si>
  <si>
    <t>Material Dispense Job Audit Total</t>
  </si>
  <si>
    <t>Vision System Job Audit Total</t>
  </si>
  <si>
    <t>Clinch And Rivet Job Audit Total</t>
  </si>
  <si>
    <t>S8.01</t>
  </si>
  <si>
    <t>S8.02</t>
  </si>
  <si>
    <t>S8.03</t>
  </si>
  <si>
    <t>S8.04</t>
  </si>
  <si>
    <t>S8.05</t>
  </si>
  <si>
    <t>S8.06</t>
  </si>
  <si>
    <t>S8.07</t>
  </si>
  <si>
    <t>S8.08</t>
  </si>
  <si>
    <t>S8.09</t>
  </si>
  <si>
    <t>S7.01</t>
  </si>
  <si>
    <t>S7.02</t>
  </si>
  <si>
    <t>S7.03</t>
  </si>
  <si>
    <t>S7.04</t>
  </si>
  <si>
    <t>S7.05</t>
  </si>
  <si>
    <t>S7.06</t>
  </si>
  <si>
    <t>S7.07</t>
  </si>
  <si>
    <t>S7.08</t>
  </si>
  <si>
    <t>S7.09</t>
  </si>
  <si>
    <t>S7.10</t>
  </si>
  <si>
    <t>S1.02</t>
  </si>
  <si>
    <t>S1.03</t>
  </si>
  <si>
    <t>S1.06</t>
  </si>
  <si>
    <t>S1.07</t>
  </si>
  <si>
    <t>S1.08</t>
  </si>
  <si>
    <t>S1.09</t>
  </si>
  <si>
    <t>S1.11</t>
  </si>
  <si>
    <t>S1.12</t>
  </si>
  <si>
    <t>S1.13</t>
  </si>
  <si>
    <t>S1.14</t>
  </si>
  <si>
    <t>S1.15</t>
  </si>
  <si>
    <t>S1.16</t>
  </si>
  <si>
    <t>S1.17</t>
  </si>
  <si>
    <t>S1.18</t>
  </si>
  <si>
    <t>S1.19</t>
  </si>
  <si>
    <t>S1.20</t>
  </si>
  <si>
    <t>S2.06</t>
  </si>
  <si>
    <t>S2.07</t>
  </si>
  <si>
    <t>S2.08</t>
  </si>
  <si>
    <t>S2.09</t>
  </si>
  <si>
    <t>S2.16</t>
  </si>
  <si>
    <t>S2.17</t>
  </si>
  <si>
    <t>S2.18</t>
  </si>
  <si>
    <t>S3.01</t>
  </si>
  <si>
    <t>S3.02</t>
  </si>
  <si>
    <t>S3.03</t>
  </si>
  <si>
    <t>S3.04</t>
  </si>
  <si>
    <t>S3.05</t>
  </si>
  <si>
    <t>S3.06</t>
  </si>
  <si>
    <t>S3.07</t>
  </si>
  <si>
    <t>S3.08</t>
  </si>
  <si>
    <t>S3.09</t>
  </si>
  <si>
    <t>S3.13</t>
  </si>
  <si>
    <t>S3.14</t>
  </si>
  <si>
    <t>S3.15</t>
  </si>
  <si>
    <t>S3.16</t>
  </si>
  <si>
    <t>S3.17</t>
  </si>
  <si>
    <t>S3.18</t>
  </si>
  <si>
    <t>S3.19</t>
  </si>
  <si>
    <t>S3.20</t>
  </si>
  <si>
    <t>S4.01</t>
  </si>
  <si>
    <t>S4.02</t>
  </si>
  <si>
    <t>S4.03</t>
  </si>
  <si>
    <t>S4.04</t>
  </si>
  <si>
    <t>S4.05</t>
  </si>
  <si>
    <t>S4.06</t>
  </si>
  <si>
    <t>S4.07</t>
  </si>
  <si>
    <t>S4.08</t>
  </si>
  <si>
    <t>S4.09</t>
  </si>
  <si>
    <t>S4.14</t>
  </si>
  <si>
    <t>S4.15</t>
  </si>
  <si>
    <t>S4.16</t>
  </si>
  <si>
    <t>S5.01</t>
  </si>
  <si>
    <t>S5.02</t>
  </si>
  <si>
    <t>S5.03</t>
  </si>
  <si>
    <t>S5.04</t>
  </si>
  <si>
    <t>S5.05</t>
  </si>
  <si>
    <t>S5.06</t>
  </si>
  <si>
    <t>S5.07</t>
  </si>
  <si>
    <t>S5.08</t>
  </si>
  <si>
    <t>S5.09</t>
  </si>
  <si>
    <t>S6.01</t>
  </si>
  <si>
    <t>S6.02</t>
  </si>
  <si>
    <t>S6.03</t>
  </si>
  <si>
    <t>S6.04</t>
  </si>
  <si>
    <t>S6.05</t>
  </si>
  <si>
    <t>S6.06</t>
  </si>
  <si>
    <t>Testing of Assembly Connections</t>
  </si>
  <si>
    <t>EOL Traceability</t>
  </si>
  <si>
    <t>Test Stand Design</t>
  </si>
  <si>
    <t>Calibration and Maintenance</t>
  </si>
  <si>
    <t>All Measurement systems must be included on a Preventative Maintenance Schedule.  Relevant instruments must be calibrated at least on an annual basis.</t>
  </si>
  <si>
    <t>EOL Testing Requirements</t>
  </si>
  <si>
    <t>Maintenance schedule and calibration requirements</t>
  </si>
  <si>
    <t>F1.01</t>
  </si>
  <si>
    <t>F1.02</t>
  </si>
  <si>
    <t>F1.03</t>
  </si>
  <si>
    <t>F1.04</t>
  </si>
  <si>
    <t>F1.05</t>
  </si>
  <si>
    <t>F1.06</t>
  </si>
  <si>
    <t>F1.07</t>
  </si>
  <si>
    <t>F1.08</t>
  </si>
  <si>
    <t>F1.09</t>
  </si>
  <si>
    <t>F2.01</t>
  </si>
  <si>
    <t>F2.02</t>
  </si>
  <si>
    <t>F2.03</t>
  </si>
  <si>
    <t>F2.04</t>
  </si>
  <si>
    <t>F2.05</t>
  </si>
  <si>
    <t>F2.06</t>
  </si>
  <si>
    <t>F2.07</t>
  </si>
  <si>
    <r>
      <t xml:space="preserve">Process and ergonomics </t>
    </r>
    <r>
      <rPr>
        <sz val="10"/>
        <color rgb="FF0070C0"/>
        <rFont val="Arial"/>
        <family val="2"/>
      </rPr>
      <t>can</t>
    </r>
    <r>
      <rPr>
        <sz val="10"/>
        <color theme="1"/>
        <rFont val="Arial"/>
        <family val="2"/>
      </rPr>
      <t xml:space="preserve"> contribute to cross-threading. Examples include:  
• Unnatural sequence of assembly 
• Awkward position of assembler 
• Obstructed visibility of the joint 
• Poor part orientation 
• Improper power tool selection 
• Excessive number of parts the assembler must hold 
• Damage to parts prior to assembly 
• Premature power tool startup prior to thread engagement 
• Inadequate power tool clearance or accessibility to the joint</t>
    </r>
  </si>
  <si>
    <t>F2.08</t>
  </si>
  <si>
    <t>F2.09</t>
  </si>
  <si>
    <t>F3.01</t>
  </si>
  <si>
    <t>F3.02</t>
  </si>
  <si>
    <t>F3.03</t>
  </si>
  <si>
    <t>F3.04</t>
  </si>
  <si>
    <t>F3.05</t>
  </si>
  <si>
    <t>F4.01</t>
  </si>
  <si>
    <t>F4.02</t>
  </si>
  <si>
    <t>F4.03</t>
  </si>
  <si>
    <t>F4.04</t>
  </si>
  <si>
    <t>F4.05</t>
  </si>
  <si>
    <t>F5.01</t>
  </si>
  <si>
    <t>F5.02</t>
  </si>
  <si>
    <t>Note: only if fasteners CANNOT be re-used due to yield.</t>
  </si>
  <si>
    <t>F6.01</t>
  </si>
  <si>
    <t>F6.02</t>
  </si>
  <si>
    <t>F6.03</t>
  </si>
  <si>
    <t>F7.01</t>
  </si>
  <si>
    <t>F8.01</t>
  </si>
  <si>
    <t>F8.02</t>
  </si>
  <si>
    <t>F8.03</t>
  </si>
  <si>
    <t>F8.04</t>
  </si>
  <si>
    <t>F8.05</t>
  </si>
  <si>
    <t>F8.06</t>
  </si>
  <si>
    <t>F8.07</t>
  </si>
  <si>
    <t>F8.08</t>
  </si>
  <si>
    <t>F8.09</t>
  </si>
  <si>
    <t>Avoid damage to fastners in handling systems.</t>
  </si>
  <si>
    <t>F9.01</t>
  </si>
  <si>
    <t>F9.02</t>
  </si>
  <si>
    <t>F9.03</t>
  </si>
  <si>
    <t>F9.04</t>
  </si>
  <si>
    <t>F9.05</t>
  </si>
  <si>
    <t>F9.06</t>
  </si>
  <si>
    <t>F9.07</t>
  </si>
  <si>
    <t>F9.08</t>
  </si>
  <si>
    <t>F9.09</t>
  </si>
  <si>
    <t>L6.08</t>
  </si>
  <si>
    <t>L6.09</t>
  </si>
  <si>
    <t>L6.07</t>
  </si>
  <si>
    <t>L6.06</t>
  </si>
  <si>
    <t>L6.05</t>
  </si>
  <si>
    <t>L6.04</t>
  </si>
  <si>
    <t>L6.03</t>
  </si>
  <si>
    <t>L6.02</t>
  </si>
  <si>
    <t>L6.01</t>
  </si>
  <si>
    <t>D2.01</t>
  </si>
  <si>
    <t>D2.02</t>
  </si>
  <si>
    <t>D2.03</t>
  </si>
  <si>
    <t>D2.04</t>
  </si>
  <si>
    <t>D2.05</t>
  </si>
  <si>
    <t>D2.07</t>
  </si>
  <si>
    <t>D2.08</t>
  </si>
  <si>
    <t>D2.09</t>
  </si>
  <si>
    <t>D6.02</t>
  </si>
  <si>
    <t>D6.01</t>
  </si>
  <si>
    <t>D8.01</t>
  </si>
  <si>
    <t>D8.02</t>
  </si>
  <si>
    <t>D8.03</t>
  </si>
  <si>
    <t>D8.04</t>
  </si>
  <si>
    <t>D8.05</t>
  </si>
  <si>
    <t>D8.06</t>
  </si>
  <si>
    <t>D8.07</t>
  </si>
  <si>
    <t>D8.08</t>
  </si>
  <si>
    <t>D8.09</t>
  </si>
  <si>
    <t>D9.01</t>
  </si>
  <si>
    <t>D9.02</t>
  </si>
  <si>
    <t>D9.03</t>
  </si>
  <si>
    <t>D9.04</t>
  </si>
  <si>
    <t>D9.05</t>
  </si>
  <si>
    <t>D9.06</t>
  </si>
  <si>
    <t>D7.01</t>
  </si>
  <si>
    <t>D5.01</t>
  </si>
  <si>
    <t>D5.02</t>
  </si>
  <si>
    <t>D5.03</t>
  </si>
  <si>
    <t>D5.04</t>
  </si>
  <si>
    <t>D5.05</t>
  </si>
  <si>
    <t>D3.01</t>
  </si>
  <si>
    <t>D3.02</t>
  </si>
  <si>
    <t>D3.03</t>
  </si>
  <si>
    <t>D4.01</t>
  </si>
  <si>
    <t>D4.02</t>
  </si>
  <si>
    <t>D4.03</t>
  </si>
  <si>
    <t>D4.04</t>
  </si>
  <si>
    <t>D1.01</t>
  </si>
  <si>
    <t>D1.02</t>
  </si>
  <si>
    <t>D1.03</t>
  </si>
  <si>
    <t>D1.04</t>
  </si>
  <si>
    <t>D1.05</t>
  </si>
  <si>
    <t>D1.06</t>
  </si>
  <si>
    <t>D1.07</t>
  </si>
  <si>
    <t>D1.08</t>
  </si>
  <si>
    <t>D1.09</t>
  </si>
  <si>
    <t>L1.01</t>
  </si>
  <si>
    <t>L1.02</t>
  </si>
  <si>
    <t>L1.03</t>
  </si>
  <si>
    <t>L1.04</t>
  </si>
  <si>
    <t>L1.05</t>
  </si>
  <si>
    <t>L1.06</t>
  </si>
  <si>
    <t>L2.01</t>
  </si>
  <si>
    <t>L2.02</t>
  </si>
  <si>
    <t>L2.03</t>
  </si>
  <si>
    <t>L2.04</t>
  </si>
  <si>
    <t>L2.05</t>
  </si>
  <si>
    <t>L3.01</t>
  </si>
  <si>
    <t>L3.02</t>
  </si>
  <si>
    <t>L3.03</t>
  </si>
  <si>
    <t>L3.04</t>
  </si>
  <si>
    <t>L3.05</t>
  </si>
  <si>
    <t>L3.06</t>
  </si>
  <si>
    <t>L3.07</t>
  </si>
  <si>
    <t>L3.08</t>
  </si>
  <si>
    <t>L4.01</t>
  </si>
  <si>
    <t>L4.02</t>
  </si>
  <si>
    <t>L5.01</t>
  </si>
  <si>
    <t>L5.02</t>
  </si>
  <si>
    <t>L5.03</t>
  </si>
  <si>
    <t>L5.04</t>
  </si>
  <si>
    <t>L7.01</t>
  </si>
  <si>
    <t>L8.01</t>
  </si>
  <si>
    <t>L8.02</t>
  </si>
  <si>
    <t>L9.01</t>
  </si>
  <si>
    <t>L9.02</t>
  </si>
  <si>
    <t>L9.03</t>
  </si>
  <si>
    <t>L9.04</t>
  </si>
  <si>
    <t>L9.05</t>
  </si>
  <si>
    <t>L9.06</t>
  </si>
  <si>
    <t>Flow monitoring not to be the only process control. Can be an input and in-process control point, but not the control for product quality. Positive Displacement control for volume.</t>
  </si>
  <si>
    <t>D2.06</t>
  </si>
  <si>
    <t>Weighed sample dispense measurements independently for two part materials AND the dispensed bead.</t>
  </si>
  <si>
    <t>Two part materials shall be audit inspected (weight check) both independently and combined to verify proper mix ratios.</t>
  </si>
  <si>
    <t>Do not contaminate future beads with materials on the sealing surfaces</t>
  </si>
  <si>
    <t>Ambient Conditions</t>
  </si>
  <si>
    <t>Material handling and production enviroments must not contaminate material and create curing conditions outside of the planned processing</t>
  </si>
  <si>
    <t>D8.10</t>
  </si>
  <si>
    <t>Supply chain delivery for Materials with secondary air or moisture curing shall evaluate if controls are required in containers to maintain Material quality.</t>
  </si>
  <si>
    <t>e.g. vacuum sealed bags, humidity sealed containers, inert gas filling etc. may be required to maintain raw material properties.</t>
  </si>
  <si>
    <t>Slow Builds Performed at &lt;FDJ&gt;, &lt;DCV&gt;, and &lt;TT&gt; or equavalent Milestones with cross-functional teams including at least Supplier, PD, STA, and VO representatives.</t>
  </si>
  <si>
    <t>Is there a record of the design and set-up of the fixture(s)?</t>
  </si>
  <si>
    <t>All Error Proofing Devices or Error State Detection devices shall have an approved Measurement System Analysis showing that they are capable of accurately catching the defect they are supposed to identify.</t>
  </si>
  <si>
    <t>A documented process of error proofing decision making along with a hierarchy of techniques and methods, e.g. prevention by design, prevention in process, detection in station, etc.</t>
  </si>
  <si>
    <t>Cure time and conditions as well as shipping orientation must be considered.</t>
  </si>
  <si>
    <t>Mistake-proof product design and assembly (poka-yoke) so that the assembly process is unambiguous. Components should be designed so that they can only be assembled in one way; they cannot be reversed or buildable on the opposite of the unit. Notches, asymmetrical holes and stops should be used to mistake-proof the assembly process. The product or process shall be designed so that there is feedback that the assembly has been completed correctly.</t>
  </si>
  <si>
    <t>Is the process error proofed so that each part has to flow through each process/station? How is this controlled?</t>
  </si>
  <si>
    <t>RF tag, 'virtual' tag in PLC, other error-proofing to verify previous station complete.</t>
  </si>
  <si>
    <t>S4.17</t>
  </si>
  <si>
    <r>
      <t>Is there error/mistake proofing for part presence and location in the fixture</t>
    </r>
    <r>
      <rPr>
        <sz val="10"/>
        <color rgb="FF0070C0"/>
        <rFont val="Arial"/>
        <family val="2"/>
      </rPr>
      <t>/assembly</t>
    </r>
    <r>
      <rPr>
        <sz val="10"/>
        <color theme="1"/>
        <rFont val="Arial"/>
        <family val="2"/>
      </rPr>
      <t>?  How is this controlled?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</si>
</sst>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d\-mmm\-yy;@"/>
    <numFmt numFmtId="165" formatCode="0.0."/>
  </numFmts>
  <fonts count="33" x14ac:knownFonts="1">
    <font>
      <sz val="10"/>
      <color theme="1"/>
      <name val="Arial"/>
      <family val="2"/>
    </font>
    <font>
      <b/>
      <sz val="10"/>
      <color theme="1"/>
      <name val="Arial"/>
      <family val="2"/>
    </font>
    <font>
      <sz val="11"/>
      <color theme="1"/>
      <name val="Arial"/>
      <family val="2"/>
    </font>
    <font>
      <b/>
      <sz val="11"/>
      <color theme="1"/>
      <name val="Arial"/>
      <family val="2"/>
    </font>
    <font>
      <b/>
      <sz val="12"/>
      <color theme="1"/>
      <name val="Arial"/>
      <family val="2"/>
    </font>
    <font>
      <b/>
      <sz val="16"/>
      <color theme="1"/>
      <name val="Arial"/>
      <family val="2"/>
    </font>
    <font>
      <sz val="14"/>
      <color theme="1"/>
      <name val="Arial"/>
      <family val="2"/>
    </font>
    <font>
      <sz val="11"/>
      <color theme="1"/>
      <name val="Calibri"/>
      <family val="2"/>
      <scheme val="minor"/>
    </font>
    <font>
      <sz val="10"/>
      <name val="Arial"/>
      <family val="2"/>
    </font>
    <font>
      <sz val="10"/>
      <color theme="1"/>
      <name val="Arial"/>
      <family val="2"/>
    </font>
    <font>
      <b/>
      <sz val="11"/>
      <name val="Arial"/>
      <family val="2"/>
    </font>
    <font>
      <i/>
      <sz val="9"/>
      <name val="Arial"/>
      <family val="2"/>
    </font>
    <font>
      <b/>
      <sz val="18"/>
      <name val="Arial"/>
      <family val="2"/>
    </font>
    <font>
      <b/>
      <sz val="14"/>
      <name val="Arial"/>
      <family val="2"/>
    </font>
    <font>
      <b/>
      <sz val="12"/>
      <name val="Arial"/>
      <family val="2"/>
    </font>
    <font>
      <b/>
      <sz val="16"/>
      <name val="Arial"/>
      <family val="2"/>
    </font>
    <font>
      <b/>
      <sz val="10"/>
      <name val="Arial"/>
      <family val="2"/>
    </font>
    <font>
      <b/>
      <sz val="11"/>
      <color theme="1"/>
      <name val="Calibri"/>
      <family val="2"/>
      <scheme val="minor"/>
    </font>
    <font>
      <b/>
      <sz val="12"/>
      <color indexed="8"/>
      <name val="Arial"/>
      <family val="2"/>
    </font>
    <font>
      <sz val="11"/>
      <color indexed="8"/>
      <name val="Arial"/>
      <family val="2"/>
    </font>
    <font>
      <sz val="10"/>
      <color indexed="8"/>
      <name val="Arial"/>
      <family val="2"/>
    </font>
    <font>
      <sz val="10"/>
      <color indexed="48"/>
      <name val="Arial"/>
      <family val="2"/>
    </font>
    <font>
      <sz val="24"/>
      <color indexed="8"/>
      <name val="Arial"/>
      <family val="2"/>
    </font>
    <font>
      <b/>
      <sz val="11"/>
      <color indexed="8"/>
      <name val="Arial"/>
      <family val="2"/>
    </font>
    <font>
      <sz val="12"/>
      <color indexed="8"/>
      <name val="Arial"/>
      <family val="2"/>
    </font>
    <font>
      <sz val="11"/>
      <name val="Arial"/>
      <family val="2"/>
    </font>
    <font>
      <b/>
      <u/>
      <sz val="16"/>
      <name val="Arial"/>
      <family val="2"/>
    </font>
    <font>
      <b/>
      <u/>
      <sz val="11"/>
      <name val="Arial"/>
      <family val="2"/>
    </font>
    <font>
      <sz val="10"/>
      <color theme="4"/>
      <name val="Arial"/>
      <family val="2"/>
    </font>
    <font>
      <strike/>
      <sz val="10"/>
      <color theme="1"/>
      <name val="Arial"/>
      <family val="2"/>
    </font>
    <font>
      <sz val="10"/>
      <color rgb="FF0070C0"/>
      <name val="Arial"/>
      <family val="2"/>
    </font>
    <font>
      <b/>
      <sz val="11"/>
      <color theme="4"/>
      <name val="Arial"/>
      <family val="2"/>
    </font>
    <font>
      <sz val="10"/>
      <color rgb="FFFF0000"/>
      <name val="Arial"/>
      <family val="2"/>
    </font>
  </fonts>
  <fills count="1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indexed="22"/>
        <bgColor indexed="64"/>
      </patternFill>
    </fill>
    <fill>
      <patternFill patternType="solid">
        <fgColor rgb="FF99CCFF"/>
        <bgColor indexed="64"/>
      </patternFill>
    </fill>
    <fill>
      <patternFill patternType="solid">
        <fgColor indexed="44"/>
        <bgColor indexed="64"/>
      </patternFill>
    </fill>
    <fill>
      <patternFill patternType="solid">
        <fgColor rgb="FFFFFFCC"/>
        <bgColor indexed="64"/>
      </patternFill>
    </fill>
    <fill>
      <patternFill patternType="solid">
        <fgColor rgb="FFFFFF99"/>
        <bgColor indexed="64"/>
      </patternFill>
    </fill>
    <fill>
      <patternFill patternType="solid">
        <fgColor theme="0"/>
        <bgColor indexed="64"/>
      </patternFill>
    </fill>
    <fill>
      <patternFill patternType="solid">
        <fgColor theme="7" tint="0.7999816888943144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FF"/>
      </left>
      <right/>
      <top style="thin">
        <color indexed="64"/>
      </top>
      <bottom style="thin">
        <color indexed="64"/>
      </bottom>
      <diagonal/>
    </border>
    <border>
      <left style="medium">
        <color rgb="FF0000FF"/>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s>
  <cellStyleXfs count="5">
    <xf numFmtId="0" fontId="0" fillId="0" borderId="0"/>
    <xf numFmtId="0" fontId="7" fillId="0" borderId="0"/>
    <xf numFmtId="0" fontId="8" fillId="0" borderId="0"/>
    <xf numFmtId="9" fontId="7" fillId="0" borderId="0" applyFont="0" applyFill="0" applyBorder="0" applyAlignment="0" applyProtection="0"/>
    <xf numFmtId="9" fontId="9" fillId="0" borderId="0" applyFont="0" applyFill="0" applyBorder="0" applyAlignment="0" applyProtection="0"/>
  </cellStyleXfs>
  <cellXfs count="294">
    <xf numFmtId="0" fontId="0" fillId="0" borderId="0" xfId="0"/>
    <xf numFmtId="0" fontId="0" fillId="0" borderId="0" xfId="0" applyAlignment="1">
      <alignment horizontal="center" vertical="center"/>
    </xf>
    <xf numFmtId="0" fontId="1" fillId="3" borderId="1" xfId="0" applyFont="1" applyFill="1" applyBorder="1" applyAlignment="1">
      <alignment horizontal="center" vertical="center"/>
    </xf>
    <xf numFmtId="0" fontId="0" fillId="3" borderId="3" xfId="0" applyFill="1" applyBorder="1"/>
    <xf numFmtId="0" fontId="0" fillId="0" borderId="1" xfId="0" applyBorder="1" applyAlignment="1">
      <alignment horizontal="center" vertical="center"/>
    </xf>
    <xf numFmtId="0" fontId="0" fillId="0" borderId="1" xfId="0" applyBorder="1" applyAlignment="1">
      <alignment vertical="center"/>
    </xf>
    <xf numFmtId="0" fontId="3"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6" borderId="1" xfId="0" applyFont="1" applyFill="1" applyBorder="1" applyAlignment="1">
      <alignment horizontal="center" vertical="center"/>
    </xf>
    <xf numFmtId="0" fontId="1" fillId="3" borderId="7" xfId="0" applyFont="1" applyFill="1" applyBorder="1" applyAlignment="1">
      <alignment horizontal="center" vertical="center" wrapText="1"/>
    </xf>
    <xf numFmtId="0" fontId="3" fillId="4" borderId="7" xfId="0" applyFont="1" applyFill="1" applyBorder="1" applyAlignment="1">
      <alignment horizontal="center" vertical="center"/>
    </xf>
    <xf numFmtId="0" fontId="3" fillId="5" borderId="7" xfId="0" applyFont="1" applyFill="1" applyBorder="1" applyAlignment="1">
      <alignment horizontal="center" vertical="center"/>
    </xf>
    <xf numFmtId="0" fontId="3" fillId="6" borderId="7"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xf>
    <xf numFmtId="164" fontId="10" fillId="7" borderId="8" xfId="0" applyNumberFormat="1" applyFont="1" applyFill="1" applyBorder="1" applyAlignment="1">
      <alignment horizontal="center" wrapText="1"/>
    </xf>
    <xf numFmtId="0" fontId="10" fillId="7" borderId="9" xfId="0" applyFont="1" applyFill="1" applyBorder="1" applyAlignment="1">
      <alignment horizontal="center" wrapText="1"/>
    </xf>
    <xf numFmtId="14" fontId="0" fillId="0" borderId="10" xfId="0" applyNumberFormat="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14" fontId="0" fillId="0" borderId="17" xfId="0" applyNumberFormat="1" applyBorder="1" applyAlignment="1">
      <alignment horizontal="center"/>
    </xf>
    <xf numFmtId="14" fontId="0" fillId="0" borderId="13" xfId="0" applyNumberFormat="1" applyBorder="1" applyAlignment="1">
      <alignment horizontal="center"/>
    </xf>
    <xf numFmtId="0" fontId="13" fillId="8" borderId="2" xfId="0" applyFont="1" applyFill="1" applyBorder="1" applyAlignment="1">
      <alignment vertical="center" wrapText="1"/>
    </xf>
    <xf numFmtId="0" fontId="13" fillId="8" borderId="0" xfId="0" applyFont="1" applyFill="1" applyAlignment="1">
      <alignment vertical="center" wrapText="1"/>
    </xf>
    <xf numFmtId="0" fontId="13" fillId="8" borderId="21" xfId="0" applyFont="1" applyFill="1" applyBorder="1" applyAlignment="1">
      <alignment vertical="center" wrapText="1"/>
    </xf>
    <xf numFmtId="0" fontId="14" fillId="9" borderId="2" xfId="0" applyFont="1" applyFill="1" applyBorder="1" applyAlignment="1">
      <alignment vertical="center"/>
    </xf>
    <xf numFmtId="0" fontId="15" fillId="9" borderId="0" xfId="0" applyFont="1" applyFill="1" applyAlignment="1">
      <alignment horizontal="right" vertical="center"/>
    </xf>
    <xf numFmtId="0" fontId="13" fillId="0" borderId="1" xfId="0" applyFont="1" applyBorder="1" applyAlignment="1">
      <alignment horizontal="center" vertical="center" wrapText="1"/>
    </xf>
    <xf numFmtId="0" fontId="15" fillId="8" borderId="0" xfId="0" applyFont="1" applyFill="1" applyAlignment="1">
      <alignment horizontal="right" vertical="center" wrapText="1"/>
    </xf>
    <xf numFmtId="164" fontId="13" fillId="0" borderId="1" xfId="0" applyNumberFormat="1" applyFont="1" applyBorder="1" applyAlignment="1">
      <alignment horizontal="center" vertical="center" wrapText="1"/>
    </xf>
    <xf numFmtId="0" fontId="13" fillId="9" borderId="2" xfId="0" applyFont="1" applyFill="1" applyBorder="1" applyAlignment="1">
      <alignment vertical="center" wrapText="1"/>
    </xf>
    <xf numFmtId="0" fontId="13" fillId="9" borderId="0" xfId="0" applyFont="1" applyFill="1" applyAlignment="1">
      <alignment horizontal="left" vertical="center" wrapText="1"/>
    </xf>
    <xf numFmtId="0" fontId="16" fillId="9" borderId="0" xfId="0" applyFont="1" applyFill="1" applyAlignment="1">
      <alignment horizontal="center" wrapText="1"/>
    </xf>
    <xf numFmtId="0" fontId="16" fillId="8" borderId="0" xfId="0" applyFont="1" applyFill="1" applyAlignment="1">
      <alignment horizontal="center" vertical="top" wrapText="1"/>
    </xf>
    <xf numFmtId="0" fontId="17" fillId="8" borderId="0" xfId="0" applyFont="1" applyFill="1" applyAlignment="1">
      <alignment horizontal="center" wrapText="1"/>
    </xf>
    <xf numFmtId="0" fontId="16" fillId="9" borderId="21" xfId="0" applyFont="1" applyFill="1" applyBorder="1" applyAlignment="1">
      <alignment horizontal="center" vertical="top" wrapText="1"/>
    </xf>
    <xf numFmtId="0" fontId="0" fillId="8" borderId="22" xfId="0" applyFill="1" applyBorder="1" applyAlignment="1">
      <alignment vertical="center" wrapText="1"/>
    </xf>
    <xf numFmtId="0" fontId="0" fillId="8" borderId="23" xfId="0" applyFill="1" applyBorder="1" applyAlignment="1">
      <alignment vertical="center" wrapText="1"/>
    </xf>
    <xf numFmtId="0" fontId="13" fillId="9" borderId="23" xfId="0" applyFont="1" applyFill="1" applyBorder="1" applyAlignment="1">
      <alignment vertical="center" wrapText="1"/>
    </xf>
    <xf numFmtId="0" fontId="13" fillId="9" borderId="23" xfId="0" applyFont="1" applyFill="1" applyBorder="1" applyAlignment="1">
      <alignment horizontal="right" vertical="center" wrapText="1"/>
    </xf>
    <xf numFmtId="0" fontId="13" fillId="9" borderId="24" xfId="0" applyFont="1" applyFill="1" applyBorder="1" applyAlignment="1">
      <alignment horizontal="right" vertical="center" wrapText="1"/>
    </xf>
    <xf numFmtId="0" fontId="18" fillId="10" borderId="27" xfId="0" applyFont="1" applyFill="1" applyBorder="1" applyAlignment="1">
      <alignment horizontal="center" wrapText="1"/>
    </xf>
    <xf numFmtId="0" fontId="10" fillId="8" borderId="1" xfId="0" applyFont="1" applyFill="1" applyBorder="1" applyAlignment="1">
      <alignment vertical="center"/>
    </xf>
    <xf numFmtId="49" fontId="19" fillId="8" borderId="5" xfId="0" applyNumberFormat="1" applyFont="1" applyFill="1" applyBorder="1" applyAlignment="1">
      <alignment horizontal="center" vertical="center" wrapText="1"/>
    </xf>
    <xf numFmtId="49" fontId="19" fillId="8" borderId="28" xfId="0" applyNumberFormat="1" applyFont="1" applyFill="1" applyBorder="1" applyAlignment="1">
      <alignment horizontal="left" wrapText="1"/>
    </xf>
    <xf numFmtId="49" fontId="19" fillId="8" borderId="5" xfId="0" applyNumberFormat="1" applyFont="1" applyFill="1" applyBorder="1" applyAlignment="1">
      <alignment horizontal="center" wrapText="1"/>
    </xf>
    <xf numFmtId="49" fontId="8"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49" fontId="19" fillId="0" borderId="1" xfId="0" applyNumberFormat="1" applyFont="1" applyBorder="1" applyAlignment="1" applyProtection="1">
      <alignment horizontal="center" vertical="center" wrapText="1"/>
      <protection locked="0"/>
    </xf>
    <xf numFmtId="0" fontId="19" fillId="0" borderId="1" xfId="0" applyFont="1" applyBorder="1" applyAlignment="1" applyProtection="1">
      <alignment horizontal="center" vertical="center" wrapText="1"/>
      <protection locked="0"/>
    </xf>
    <xf numFmtId="0" fontId="8" fillId="0" borderId="1" xfId="0" applyFont="1" applyBorder="1" applyAlignment="1">
      <alignment horizontal="left" vertical="center" wrapText="1"/>
    </xf>
    <xf numFmtId="49" fontId="19" fillId="0" borderId="3" xfId="0" applyNumberFormat="1" applyFont="1" applyBorder="1" applyAlignment="1" applyProtection="1">
      <alignment horizontal="left" wrapText="1"/>
      <protection locked="0"/>
    </xf>
    <xf numFmtId="0" fontId="20" fillId="0" borderId="1" xfId="0" applyFont="1" applyBorder="1" applyAlignment="1">
      <alignment horizontal="left" vertical="center" wrapText="1"/>
    </xf>
    <xf numFmtId="49" fontId="19" fillId="0" borderId="28" xfId="0" applyNumberFormat="1" applyFont="1" applyBorder="1" applyAlignment="1" applyProtection="1">
      <alignment horizontal="left" wrapText="1"/>
      <protection locked="0"/>
    </xf>
    <xf numFmtId="0" fontId="19" fillId="8" borderId="5" xfId="0" applyFont="1" applyFill="1" applyBorder="1" applyAlignment="1">
      <alignment horizontal="center" vertical="center" wrapText="1"/>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2" fontId="10" fillId="8" borderId="1" xfId="0" applyNumberFormat="1" applyFont="1" applyFill="1" applyBorder="1" applyAlignment="1">
      <alignment vertical="center" wrapText="1"/>
    </xf>
    <xf numFmtId="49" fontId="20" fillId="0" borderId="1" xfId="0" applyNumberFormat="1" applyFont="1" applyBorder="1" applyAlignment="1">
      <alignment horizontal="center" vertical="center" wrapText="1"/>
    </xf>
    <xf numFmtId="0" fontId="10" fillId="8" borderId="1" xfId="0" applyFont="1" applyFill="1" applyBorder="1" applyAlignment="1">
      <alignment vertical="center" wrapText="1"/>
    </xf>
    <xf numFmtId="2" fontId="8" fillId="0" borderId="1" xfId="0" applyNumberFormat="1" applyFont="1" applyBorder="1" applyAlignment="1">
      <alignment horizontal="center" vertical="center"/>
    </xf>
    <xf numFmtId="0" fontId="8" fillId="0" borderId="1" xfId="0" applyFont="1" applyBorder="1" applyAlignment="1">
      <alignment horizontal="left" vertical="center"/>
    </xf>
    <xf numFmtId="49" fontId="8" fillId="0" borderId="1" xfId="0" applyNumberFormat="1" applyFont="1" applyBorder="1" applyAlignment="1">
      <alignment horizontal="center" vertical="center"/>
    </xf>
    <xf numFmtId="0" fontId="19" fillId="0" borderId="1" xfId="0" applyFont="1" applyBorder="1" applyAlignment="1" applyProtection="1">
      <alignment wrapText="1"/>
      <protection locked="0"/>
    </xf>
    <xf numFmtId="0" fontId="13" fillId="0" borderId="0" xfId="0" applyFont="1" applyAlignment="1">
      <alignment vertical="center" wrapText="1"/>
    </xf>
    <xf numFmtId="0" fontId="19" fillId="0" borderId="0" xfId="0" applyFont="1"/>
    <xf numFmtId="0" fontId="19" fillId="0" borderId="0" xfId="0" applyFont="1" applyAlignment="1">
      <alignment horizontal="center" vertical="center"/>
    </xf>
    <xf numFmtId="0" fontId="19" fillId="0" borderId="0" xfId="0" applyFont="1" applyAlignment="1">
      <alignment vertical="center"/>
    </xf>
    <xf numFmtId="0" fontId="22" fillId="0" borderId="0" xfId="0" applyFont="1"/>
    <xf numFmtId="0" fontId="19" fillId="0" borderId="0" xfId="0" applyFont="1" applyAlignment="1">
      <alignment wrapText="1"/>
    </xf>
    <xf numFmtId="0" fontId="13" fillId="9" borderId="2" xfId="0" applyFont="1" applyFill="1" applyBorder="1" applyAlignment="1">
      <alignment horizontal="left" vertical="center" wrapText="1"/>
    </xf>
    <xf numFmtId="0" fontId="13" fillId="9" borderId="0" xfId="0" applyFont="1" applyFill="1" applyAlignment="1">
      <alignment vertical="center" wrapText="1"/>
    </xf>
    <xf numFmtId="0" fontId="13" fillId="9" borderId="21" xfId="0" applyFont="1" applyFill="1" applyBorder="1" applyAlignment="1">
      <alignment horizontal="left" vertical="center" wrapText="1"/>
    </xf>
    <xf numFmtId="0" fontId="14" fillId="9" borderId="2" xfId="0" applyFont="1" applyFill="1" applyBorder="1" applyAlignment="1">
      <alignment horizontal="right" vertical="center"/>
    </xf>
    <xf numFmtId="0" fontId="13" fillId="8" borderId="0" xfId="0" applyFont="1" applyFill="1" applyAlignment="1">
      <alignment horizontal="left" vertical="center" wrapText="1"/>
    </xf>
    <xf numFmtId="0" fontId="13" fillId="9" borderId="0" xfId="0" applyFont="1" applyFill="1" applyAlignment="1">
      <alignment horizontal="right" vertical="center" wrapText="1"/>
    </xf>
    <xf numFmtId="0" fontId="13" fillId="9" borderId="21" xfId="0" applyFont="1" applyFill="1" applyBorder="1" applyAlignment="1">
      <alignment horizontal="right" vertical="center" wrapText="1"/>
    </xf>
    <xf numFmtId="0" fontId="14" fillId="10" borderId="27" xfId="0" applyFont="1" applyFill="1" applyBorder="1" applyAlignment="1">
      <alignment horizontal="center"/>
    </xf>
    <xf numFmtId="0" fontId="14" fillId="10" borderId="27" xfId="0" applyFont="1" applyFill="1" applyBorder="1" applyAlignment="1">
      <alignment horizontal="center" wrapText="1"/>
    </xf>
    <xf numFmtId="0" fontId="23" fillId="10" borderId="27" xfId="0" applyFont="1" applyFill="1" applyBorder="1" applyAlignment="1">
      <alignment horizontal="center" wrapText="1"/>
    </xf>
    <xf numFmtId="0" fontId="24" fillId="0" borderId="0" xfId="0" applyFont="1" applyAlignment="1">
      <alignment horizontal="center"/>
    </xf>
    <xf numFmtId="0" fontId="25" fillId="8" borderId="5" xfId="0" applyFont="1" applyFill="1" applyBorder="1" applyAlignment="1">
      <alignment horizontal="center" wrapText="1"/>
    </xf>
    <xf numFmtId="49" fontId="20" fillId="0" borderId="1" xfId="0" applyNumberFormat="1" applyFont="1" applyBorder="1" applyAlignment="1" applyProtection="1">
      <alignment horizontal="center" wrapText="1"/>
      <protection locked="0"/>
    </xf>
    <xf numFmtId="49" fontId="20" fillId="0" borderId="1" xfId="0" applyNumberFormat="1" applyFont="1" applyBorder="1" applyAlignment="1" applyProtection="1">
      <alignment horizontal="left" wrapText="1"/>
      <protection locked="0"/>
    </xf>
    <xf numFmtId="0" fontId="20" fillId="0" borderId="0" xfId="0" applyFont="1"/>
    <xf numFmtId="0" fontId="20" fillId="0" borderId="1" xfId="0" applyFont="1" applyBorder="1" applyAlignment="1" applyProtection="1">
      <alignment horizontal="left" wrapText="1"/>
      <protection locked="0"/>
    </xf>
    <xf numFmtId="0" fontId="25" fillId="8" borderId="1" xfId="0" applyFont="1" applyFill="1" applyBorder="1" applyAlignment="1">
      <alignment horizontal="center" wrapText="1"/>
    </xf>
    <xf numFmtId="49" fontId="19" fillId="8" borderId="1" xfId="0" applyNumberFormat="1" applyFont="1" applyFill="1" applyBorder="1" applyAlignment="1">
      <alignment horizontal="center" wrapText="1"/>
    </xf>
    <xf numFmtId="0" fontId="9" fillId="0" borderId="1" xfId="0" applyFont="1" applyBorder="1" applyAlignment="1">
      <alignment horizontal="left" wrapText="1"/>
    </xf>
    <xf numFmtId="49" fontId="19" fillId="8" borderId="1" xfId="0" applyNumberFormat="1" applyFont="1" applyFill="1" applyBorder="1" applyAlignment="1">
      <alignment horizontal="left" wrapText="1"/>
    </xf>
    <xf numFmtId="0" fontId="25" fillId="8" borderId="1" xfId="0" applyFont="1" applyFill="1" applyBorder="1" applyAlignment="1">
      <alignment wrapText="1"/>
    </xf>
    <xf numFmtId="0" fontId="20" fillId="0" borderId="28" xfId="0" applyFont="1" applyBorder="1" applyAlignment="1" applyProtection="1">
      <alignment horizontal="left" wrapText="1"/>
      <protection locked="0"/>
    </xf>
    <xf numFmtId="0" fontId="25" fillId="8" borderId="5" xfId="0" applyFont="1" applyFill="1" applyBorder="1" applyAlignment="1">
      <alignment wrapText="1"/>
    </xf>
    <xf numFmtId="49" fontId="19" fillId="8" borderId="28" xfId="0" applyNumberFormat="1" applyFont="1" applyFill="1" applyBorder="1" applyAlignment="1">
      <alignment horizontal="center" wrapText="1"/>
    </xf>
    <xf numFmtId="49" fontId="0" fillId="0" borderId="1" xfId="0" applyNumberFormat="1" applyBorder="1" applyAlignment="1">
      <alignment horizontal="center"/>
    </xf>
    <xf numFmtId="0" fontId="0" fillId="0" borderId="1" xfId="0" applyBorder="1" applyAlignment="1">
      <alignment wrapText="1"/>
    </xf>
    <xf numFmtId="0" fontId="0" fillId="0" borderId="1" xfId="0" applyBorder="1" applyAlignment="1">
      <alignment horizontal="left" vertical="center" wrapText="1"/>
    </xf>
    <xf numFmtId="0" fontId="20" fillId="11" borderId="1" xfId="0" applyFont="1" applyFill="1" applyBorder="1" applyAlignment="1" applyProtection="1">
      <alignment horizontal="left" wrapText="1"/>
      <protection locked="0"/>
    </xf>
    <xf numFmtId="0" fontId="1" fillId="3" borderId="7" xfId="0" applyFont="1" applyFill="1" applyBorder="1" applyAlignment="1">
      <alignment horizontal="center" vertical="center"/>
    </xf>
    <xf numFmtId="0" fontId="0" fillId="3" borderId="1" xfId="0" applyFill="1" applyBorder="1" applyAlignment="1">
      <alignment horizontal="center" vertical="center"/>
    </xf>
    <xf numFmtId="0" fontId="10" fillId="0" borderId="0" xfId="0" applyFont="1" applyAlignment="1">
      <alignment horizontal="right" vertical="top"/>
    </xf>
    <xf numFmtId="0" fontId="27" fillId="0" borderId="0" xfId="0" applyFont="1" applyAlignment="1">
      <alignment horizontal="center"/>
    </xf>
    <xf numFmtId="0" fontId="10" fillId="0" borderId="0" xfId="0" applyFont="1" applyAlignment="1">
      <alignment vertical="top" wrapText="1"/>
    </xf>
    <xf numFmtId="0" fontId="8" fillId="0" borderId="1" xfId="0" applyFont="1" applyBorder="1" applyAlignment="1">
      <alignment vertical="center" wrapText="1"/>
    </xf>
    <xf numFmtId="0" fontId="9" fillId="0" borderId="1" xfId="0" applyFont="1" applyBorder="1" applyAlignment="1">
      <alignment vertical="center" wrapText="1"/>
    </xf>
    <xf numFmtId="9" fontId="0" fillId="0" borderId="1" xfId="0" applyNumberFormat="1" applyBorder="1" applyAlignment="1">
      <alignment horizontal="left" vertical="center" wrapText="1"/>
    </xf>
    <xf numFmtId="49" fontId="0" fillId="0" borderId="1" xfId="0" applyNumberFormat="1" applyBorder="1" applyAlignment="1">
      <alignment horizontal="left" vertical="center" wrapText="1"/>
    </xf>
    <xf numFmtId="0" fontId="0" fillId="0" borderId="1" xfId="0" applyBorder="1" applyAlignment="1">
      <alignment vertical="center" wrapText="1"/>
    </xf>
    <xf numFmtId="165" fontId="8" fillId="0" borderId="1" xfId="0" applyNumberFormat="1" applyFont="1" applyBorder="1" applyAlignment="1">
      <alignment horizontal="center" vertical="center"/>
    </xf>
    <xf numFmtId="49" fontId="9" fillId="0" borderId="31" xfId="0" applyNumberFormat="1" applyFont="1" applyBorder="1" applyAlignment="1">
      <alignment horizontal="center" vertical="center"/>
    </xf>
    <xf numFmtId="0" fontId="16" fillId="11" borderId="1" xfId="0" applyFont="1" applyFill="1" applyBorder="1" applyAlignment="1">
      <alignment vertical="center" wrapText="1"/>
    </xf>
    <xf numFmtId="0" fontId="16" fillId="11" borderId="1" xfId="0" applyFont="1" applyFill="1" applyBorder="1" applyAlignment="1">
      <alignment horizontal="center" vertical="center" wrapText="1"/>
    </xf>
    <xf numFmtId="0" fontId="0" fillId="11" borderId="1" xfId="0" applyFill="1" applyBorder="1" applyAlignment="1">
      <alignment horizontal="left" vertical="center" wrapText="1"/>
    </xf>
    <xf numFmtId="0" fontId="0" fillId="11" borderId="1" xfId="0" applyFill="1" applyBorder="1" applyAlignment="1">
      <alignment horizontal="center" vertical="center"/>
    </xf>
    <xf numFmtId="0" fontId="0" fillId="0" borderId="5" xfId="0" applyBorder="1" applyAlignment="1">
      <alignment horizontal="left" vertical="center" wrapText="1"/>
    </xf>
    <xf numFmtId="49" fontId="0" fillId="0" borderId="3" xfId="0" applyNumberFormat="1" applyBorder="1" applyAlignment="1">
      <alignment horizontal="center" vertical="center"/>
    </xf>
    <xf numFmtId="49" fontId="0" fillId="0" borderId="31" xfId="0" applyNumberFormat="1" applyBorder="1" applyAlignment="1">
      <alignment horizontal="center" vertical="center"/>
    </xf>
    <xf numFmtId="49" fontId="0" fillId="0" borderId="32" xfId="0" applyNumberFormat="1" applyBorder="1" applyAlignment="1">
      <alignment horizontal="center" vertical="center"/>
    </xf>
    <xf numFmtId="49" fontId="0" fillId="0" borderId="1" xfId="0" applyNumberFormat="1" applyBorder="1" applyAlignment="1">
      <alignment horizontal="center" vertical="center"/>
    </xf>
    <xf numFmtId="49" fontId="8" fillId="0" borderId="32" xfId="0" applyNumberFormat="1" applyFont="1" applyBorder="1" applyAlignment="1">
      <alignment horizontal="center" vertical="center"/>
    </xf>
    <xf numFmtId="0" fontId="8" fillId="0" borderId="4" xfId="0" applyFont="1" applyBorder="1" applyAlignment="1">
      <alignment horizontal="left" vertical="center" wrapText="1"/>
    </xf>
    <xf numFmtId="0" fontId="8" fillId="0" borderId="5" xfId="0" applyFont="1" applyBorder="1" applyAlignment="1">
      <alignment vertical="center" wrapText="1"/>
    </xf>
    <xf numFmtId="0" fontId="20" fillId="0" borderId="0" xfId="0" applyFont="1" applyAlignment="1">
      <alignment vertical="center" wrapText="1"/>
    </xf>
    <xf numFmtId="9" fontId="9" fillId="0" borderId="1" xfId="0" applyNumberFormat="1" applyFont="1" applyBorder="1" applyAlignment="1">
      <alignment horizontal="left" vertical="center" wrapText="1"/>
    </xf>
    <xf numFmtId="0" fontId="0" fillId="0" borderId="1" xfId="0" applyBorder="1" applyAlignment="1">
      <alignment horizontal="left" vertical="center"/>
    </xf>
    <xf numFmtId="9" fontId="0" fillId="0" borderId="1" xfId="4" applyFont="1" applyBorder="1" applyAlignment="1">
      <alignment horizontal="center" vertical="center"/>
    </xf>
    <xf numFmtId="9" fontId="0" fillId="3" borderId="1" xfId="0" applyNumberFormat="1" applyFill="1" applyBorder="1" applyAlignment="1">
      <alignment horizontal="center" vertical="center"/>
    </xf>
    <xf numFmtId="0" fontId="1" fillId="3" borderId="1" xfId="0" applyFont="1" applyFill="1" applyBorder="1" applyAlignment="1">
      <alignment horizontal="right" vertical="center"/>
    </xf>
    <xf numFmtId="0" fontId="0" fillId="0" borderId="0" xfId="0" applyAlignment="1">
      <alignment vertical="center"/>
    </xf>
    <xf numFmtId="0" fontId="0" fillId="3" borderId="0" xfId="0" applyFill="1" applyAlignment="1">
      <alignment vertical="center"/>
    </xf>
    <xf numFmtId="0" fontId="10" fillId="8" borderId="5" xfId="0" applyFont="1" applyFill="1" applyBorder="1" applyAlignment="1">
      <alignment vertical="center"/>
    </xf>
    <xf numFmtId="49" fontId="19" fillId="8" borderId="3" xfId="0" applyNumberFormat="1" applyFont="1" applyFill="1" applyBorder="1" applyAlignment="1">
      <alignment horizontal="center" vertical="center" wrapText="1"/>
    </xf>
    <xf numFmtId="49" fontId="19" fillId="8" borderId="28" xfId="0" applyNumberFormat="1" applyFont="1" applyFill="1" applyBorder="1" applyAlignment="1">
      <alignment horizontal="center" vertical="center" wrapText="1"/>
    </xf>
    <xf numFmtId="0" fontId="19" fillId="0" borderId="3" xfId="0" applyFont="1" applyBorder="1" applyAlignment="1" applyProtection="1">
      <alignment wrapText="1"/>
      <protection locked="0"/>
    </xf>
    <xf numFmtId="0" fontId="22" fillId="0" borderId="3" xfId="0" applyFont="1" applyBorder="1" applyProtection="1">
      <protection locked="0"/>
    </xf>
    <xf numFmtId="0" fontId="19" fillId="0" borderId="2" xfId="0" applyFont="1" applyBorder="1"/>
    <xf numFmtId="0" fontId="19" fillId="0" borderId="2" xfId="0" applyFont="1" applyBorder="1" applyAlignment="1">
      <alignment horizontal="center" vertical="center"/>
    </xf>
    <xf numFmtId="0" fontId="19" fillId="0" borderId="2" xfId="0" applyFont="1" applyBorder="1" applyAlignment="1">
      <alignment vertical="center"/>
    </xf>
    <xf numFmtId="0" fontId="20" fillId="0" borderId="2" xfId="0" applyFont="1" applyBorder="1" applyAlignment="1" applyProtection="1">
      <alignment horizontal="left" wrapText="1"/>
      <protection locked="0"/>
    </xf>
    <xf numFmtId="0" fontId="22" fillId="0" borderId="2" xfId="0" applyFont="1" applyBorder="1"/>
    <xf numFmtId="0" fontId="19" fillId="0" borderId="0" xfId="0" applyFont="1" applyProtection="1">
      <protection locked="0"/>
    </xf>
    <xf numFmtId="0" fontId="1" fillId="3" borderId="6" xfId="0" applyFont="1" applyFill="1" applyBorder="1" applyAlignment="1">
      <alignment horizontal="center" vertical="center"/>
    </xf>
    <xf numFmtId="0" fontId="2" fillId="0" borderId="1" xfId="0" applyFont="1" applyBorder="1" applyAlignment="1">
      <alignment horizontal="center" vertical="center"/>
    </xf>
    <xf numFmtId="0" fontId="0" fillId="3" borderId="6" xfId="0" applyFill="1" applyBorder="1"/>
    <xf numFmtId="0" fontId="3" fillId="12" borderId="7" xfId="0" applyFont="1" applyFill="1" applyBorder="1" applyAlignment="1">
      <alignment horizontal="center" vertical="center"/>
    </xf>
    <xf numFmtId="0" fontId="10" fillId="8" borderId="28" xfId="0" applyFont="1" applyFill="1" applyBorder="1" applyAlignment="1">
      <alignment vertical="center"/>
    </xf>
    <xf numFmtId="2" fontId="10" fillId="8" borderId="5" xfId="0" applyNumberFormat="1" applyFont="1" applyFill="1" applyBorder="1" applyAlignment="1">
      <alignment vertical="center" wrapText="1"/>
    </xf>
    <xf numFmtId="0" fontId="10" fillId="8" borderId="5" xfId="0" applyFont="1" applyFill="1" applyBorder="1" applyAlignment="1">
      <alignment vertical="center" wrapText="1"/>
    </xf>
    <xf numFmtId="0" fontId="28" fillId="0" borderId="1" xfId="0" applyFont="1" applyBorder="1" applyAlignment="1">
      <alignment horizontal="left" vertical="center" wrapText="1"/>
    </xf>
    <xf numFmtId="49" fontId="28" fillId="0" borderId="1" xfId="0" applyNumberFormat="1" applyFont="1" applyBorder="1" applyAlignment="1">
      <alignment horizontal="center" vertical="center"/>
    </xf>
    <xf numFmtId="0" fontId="28" fillId="0" borderId="1" xfId="0" applyFont="1" applyBorder="1" applyAlignment="1">
      <alignment horizontal="left" vertical="center"/>
    </xf>
    <xf numFmtId="49" fontId="28" fillId="0" borderId="1" xfId="0" applyNumberFormat="1" applyFont="1" applyBorder="1" applyAlignment="1">
      <alignment horizontal="left" vertical="center" wrapText="1"/>
    </xf>
    <xf numFmtId="0" fontId="28" fillId="0" borderId="1" xfId="0" applyFont="1" applyBorder="1" applyAlignment="1">
      <alignment vertical="center" wrapText="1"/>
    </xf>
    <xf numFmtId="9" fontId="28" fillId="0" borderId="1" xfId="0" applyNumberFormat="1" applyFont="1" applyBorder="1" applyAlignment="1">
      <alignment horizontal="left" vertical="center" wrapText="1"/>
    </xf>
    <xf numFmtId="0" fontId="1" fillId="0" borderId="0" xfId="0" applyFont="1" applyAlignment="1">
      <alignment horizontal="center" vertical="center"/>
    </xf>
    <xf numFmtId="49" fontId="19" fillId="0" borderId="1" xfId="0" applyNumberFormat="1" applyFont="1" applyBorder="1" applyAlignment="1" applyProtection="1">
      <alignment horizontal="left" wrapText="1"/>
      <protection locked="0"/>
    </xf>
    <xf numFmtId="0" fontId="28" fillId="0" borderId="5" xfId="0" applyFont="1" applyBorder="1" applyAlignment="1">
      <alignment vertical="center" wrapText="1"/>
    </xf>
    <xf numFmtId="0" fontId="28" fillId="0" borderId="0" xfId="0" applyFont="1" applyAlignment="1">
      <alignment horizontal="left" vertical="center" wrapText="1"/>
    </xf>
    <xf numFmtId="0" fontId="31" fillId="0" borderId="0" xfId="0" applyFont="1" applyAlignment="1">
      <alignment horizontal="right" vertical="top"/>
    </xf>
    <xf numFmtId="0" fontId="28" fillId="11" borderId="1" xfId="0" applyFont="1" applyFill="1" applyBorder="1" applyAlignment="1">
      <alignment horizontal="left" vertical="center" wrapText="1"/>
    </xf>
    <xf numFmtId="0" fontId="30" fillId="0" borderId="1" xfId="0" applyFont="1" applyBorder="1" applyAlignment="1">
      <alignment vertical="center" wrapText="1"/>
    </xf>
    <xf numFmtId="9" fontId="30" fillId="0" borderId="1" xfId="0" applyNumberFormat="1" applyFont="1" applyBorder="1" applyAlignment="1">
      <alignment horizontal="left" vertical="center" wrapText="1"/>
    </xf>
    <xf numFmtId="0" fontId="30" fillId="0" borderId="1" xfId="0" applyFont="1" applyBorder="1" applyAlignment="1">
      <alignment horizontal="center" vertical="center" wrapText="1"/>
    </xf>
    <xf numFmtId="9" fontId="30" fillId="0" borderId="1" xfId="0" applyNumberFormat="1" applyFont="1" applyBorder="1" applyAlignment="1">
      <alignment horizontal="center" vertical="center" wrapText="1"/>
    </xf>
    <xf numFmtId="0" fontId="28" fillId="0" borderId="1" xfId="0" applyFont="1" applyBorder="1" applyAlignment="1">
      <alignment horizontal="center" vertical="center" wrapText="1"/>
    </xf>
    <xf numFmtId="0" fontId="30" fillId="0" borderId="1" xfId="0" applyFont="1" applyBorder="1" applyAlignment="1">
      <alignment horizontal="left" vertical="center" wrapText="1"/>
    </xf>
    <xf numFmtId="0" fontId="0" fillId="0" borderId="1" xfId="0" quotePrefix="1" applyBorder="1" applyAlignment="1">
      <alignment horizontal="left" wrapText="1"/>
    </xf>
    <xf numFmtId="0" fontId="0" fillId="0" borderId="11" xfId="0" applyBorder="1" applyAlignment="1">
      <alignment horizontal="left" wrapText="1"/>
    </xf>
    <xf numFmtId="0" fontId="0" fillId="0" borderId="1" xfId="0" applyBorder="1" applyAlignment="1">
      <alignment horizontal="left" wrapText="1"/>
    </xf>
    <xf numFmtId="0" fontId="0" fillId="0" borderId="15" xfId="0" applyBorder="1" applyAlignment="1">
      <alignment horizontal="left" wrapText="1"/>
    </xf>
    <xf numFmtId="0" fontId="1" fillId="0" borderId="1" xfId="0" applyFont="1" applyBorder="1" applyAlignment="1">
      <alignment horizontal="right" vertical="center" wrapText="1"/>
    </xf>
    <xf numFmtId="0" fontId="14" fillId="10" borderId="26" xfId="0" applyFont="1" applyFill="1" applyBorder="1" applyAlignment="1">
      <alignment horizontal="center" wrapText="1"/>
    </xf>
    <xf numFmtId="0" fontId="6" fillId="13" borderId="1" xfId="0" applyFont="1" applyFill="1" applyBorder="1" applyAlignment="1">
      <alignment horizontal="center" vertical="center"/>
    </xf>
    <xf numFmtId="9" fontId="0" fillId="2" borderId="1" xfId="0" applyNumberFormat="1" applyFill="1" applyBorder="1" applyAlignment="1">
      <alignment horizontal="center" vertical="center"/>
    </xf>
    <xf numFmtId="0" fontId="0" fillId="3" borderId="1" xfId="0" applyFill="1" applyBorder="1" applyAlignment="1">
      <alignment horizontal="right" vertical="center"/>
    </xf>
    <xf numFmtId="0" fontId="0" fillId="3" borderId="5" xfId="0" applyFill="1" applyBorder="1" applyAlignment="1">
      <alignment horizontal="right" vertical="center"/>
    </xf>
    <xf numFmtId="0" fontId="0" fillId="0" borderId="1"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1" xfId="0" applyBorder="1" applyProtection="1">
      <protection locked="0"/>
    </xf>
    <xf numFmtId="14" fontId="0" fillId="0" borderId="5" xfId="0" applyNumberFormat="1"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protection locked="0"/>
    </xf>
    <xf numFmtId="0" fontId="1" fillId="3" borderId="5" xfId="0" applyFont="1" applyFill="1" applyBorder="1" applyAlignment="1">
      <alignment horizontal="center" vertical="center"/>
    </xf>
    <xf numFmtId="9" fontId="0" fillId="2" borderId="5" xfId="0" applyNumberFormat="1" applyFill="1" applyBorder="1" applyAlignment="1">
      <alignment horizontal="center" vertical="center"/>
    </xf>
    <xf numFmtId="0" fontId="0" fillId="2" borderId="1" xfId="0" applyFill="1" applyBorder="1" applyAlignment="1">
      <alignment horizontal="center"/>
    </xf>
    <xf numFmtId="0" fontId="0" fillId="3" borderId="34" xfId="0" applyFill="1" applyBorder="1"/>
    <xf numFmtId="0" fontId="0" fillId="3" borderId="33" xfId="0" applyFill="1" applyBorder="1"/>
    <xf numFmtId="0" fontId="0" fillId="3" borderId="0" xfId="0" applyFill="1"/>
    <xf numFmtId="0" fontId="28" fillId="11" borderId="1" xfId="0" applyFont="1" applyFill="1" applyBorder="1" applyAlignment="1">
      <alignment horizontal="center" vertical="center" wrapText="1"/>
    </xf>
    <xf numFmtId="49" fontId="19" fillId="8" borderId="1" xfId="0" applyNumberFormat="1" applyFont="1" applyFill="1" applyBorder="1" applyAlignment="1">
      <alignment horizontal="center" vertical="center" wrapText="1"/>
    </xf>
    <xf numFmtId="0" fontId="19" fillId="8" borderId="1" xfId="0" applyFont="1" applyFill="1" applyBorder="1" applyAlignment="1">
      <alignment horizontal="center" vertical="center" wrapText="1"/>
    </xf>
    <xf numFmtId="0" fontId="0" fillId="3" borderId="20" xfId="0" applyFill="1" applyBorder="1"/>
    <xf numFmtId="0" fontId="28" fillId="0" borderId="1" xfId="0" quotePrefix="1" applyFont="1" applyBorder="1" applyAlignment="1">
      <alignment horizontal="left" vertical="center" wrapText="1"/>
    </xf>
    <xf numFmtId="0" fontId="8" fillId="0" borderId="7" xfId="0" applyFont="1" applyBorder="1" applyAlignment="1">
      <alignment vertical="center" wrapText="1"/>
    </xf>
    <xf numFmtId="49" fontId="30" fillId="0" borderId="1" xfId="0" applyNumberFormat="1" applyFont="1" applyBorder="1" applyAlignment="1">
      <alignment horizontal="center" vertical="center" wrapText="1"/>
    </xf>
    <xf numFmtId="49" fontId="30" fillId="0" borderId="1" xfId="0" applyNumberFormat="1" applyFont="1" applyBorder="1" applyAlignment="1">
      <alignment horizontal="center" vertical="center"/>
    </xf>
    <xf numFmtId="0" fontId="28" fillId="0" borderId="5" xfId="0" applyFont="1" applyBorder="1" applyAlignment="1">
      <alignment horizontal="center" vertical="center" wrapText="1"/>
    </xf>
    <xf numFmtId="49" fontId="8" fillId="0" borderId="5" xfId="0" applyNumberFormat="1" applyFont="1" applyBorder="1" applyAlignment="1">
      <alignment horizontal="center" vertical="center"/>
    </xf>
    <xf numFmtId="49" fontId="30" fillId="0" borderId="31" xfId="0" applyNumberFormat="1" applyFont="1" applyBorder="1" applyAlignment="1">
      <alignment horizontal="center" vertical="center"/>
    </xf>
    <xf numFmtId="0" fontId="31" fillId="0" borderId="0" xfId="0" applyFont="1" applyAlignment="1">
      <alignment horizontal="left" vertical="top" wrapText="1"/>
    </xf>
    <xf numFmtId="0" fontId="26" fillId="0" borderId="0" xfId="0" applyFont="1" applyAlignment="1">
      <alignment horizontal="center"/>
    </xf>
    <xf numFmtId="0" fontId="10" fillId="0" borderId="0" xfId="0" applyFont="1" applyAlignment="1">
      <alignment vertical="top" wrapText="1"/>
    </xf>
    <xf numFmtId="0" fontId="10" fillId="0" borderId="0" xfId="0" quotePrefix="1" applyFont="1" applyAlignment="1">
      <alignment vertical="top" wrapText="1"/>
    </xf>
    <xf numFmtId="0" fontId="0" fillId="0" borderId="1" xfId="0" applyBorder="1" applyAlignment="1">
      <alignment horizontal="left" vertical="center"/>
    </xf>
    <xf numFmtId="0" fontId="1" fillId="3" borderId="3" xfId="0" applyFont="1" applyFill="1" applyBorder="1" applyAlignment="1">
      <alignment horizontal="right" vertical="center"/>
    </xf>
    <xf numFmtId="0" fontId="1" fillId="3" borderId="4" xfId="0" applyFont="1" applyFill="1" applyBorder="1" applyAlignment="1">
      <alignment horizontal="right" vertical="center"/>
    </xf>
    <xf numFmtId="0" fontId="6" fillId="0" borderId="3" xfId="0" applyFont="1" applyBorder="1" applyAlignment="1">
      <alignment horizontal="center" vertical="center"/>
    </xf>
    <xf numFmtId="0" fontId="6" fillId="0" borderId="34" xfId="0" applyFont="1" applyBorder="1" applyAlignment="1">
      <alignment horizontal="center" vertical="center"/>
    </xf>
    <xf numFmtId="0" fontId="1" fillId="3" borderId="7" xfId="0" applyFont="1" applyFill="1" applyBorder="1" applyAlignment="1">
      <alignment horizontal="center" vertical="center"/>
    </xf>
    <xf numFmtId="0" fontId="5" fillId="0" borderId="2" xfId="0" applyFont="1" applyBorder="1" applyAlignment="1">
      <alignment horizontal="center" vertical="center"/>
    </xf>
    <xf numFmtId="0" fontId="5" fillId="0" borderId="0" xfId="0" applyFont="1" applyAlignment="1">
      <alignment horizontal="center" vertical="center"/>
    </xf>
    <xf numFmtId="0" fontId="0" fillId="0" borderId="1" xfId="0" applyBorder="1" applyAlignment="1" applyProtection="1">
      <alignment vertical="center"/>
      <protection locked="0"/>
    </xf>
    <xf numFmtId="0" fontId="0" fillId="0" borderId="3" xfId="0" applyBorder="1" applyAlignment="1" applyProtection="1">
      <alignment vertical="center"/>
      <protection locked="0"/>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0" fillId="0" borderId="1" xfId="0" applyBorder="1" applyAlignment="1" applyProtection="1">
      <alignment horizontal="left" vertical="center"/>
      <protection locked="0"/>
    </xf>
    <xf numFmtId="0" fontId="0" fillId="3" borderId="34" xfId="0" applyFill="1" applyBorder="1" applyAlignment="1">
      <alignment horizontal="center"/>
    </xf>
    <xf numFmtId="0" fontId="0" fillId="3" borderId="4" xfId="0" applyFill="1" applyBorder="1" applyAlignment="1">
      <alignment horizontal="center"/>
    </xf>
    <xf numFmtId="0" fontId="4" fillId="0" borderId="3" xfId="0" applyFont="1" applyBorder="1" applyAlignment="1">
      <alignment horizontal="center" vertical="center"/>
    </xf>
    <xf numFmtId="9" fontId="0" fillId="2" borderId="3" xfId="0" applyNumberFormat="1" applyFill="1" applyBorder="1" applyAlignment="1">
      <alignment horizontal="center" vertical="center"/>
    </xf>
    <xf numFmtId="0" fontId="0" fillId="2" borderId="3" xfId="0" applyFill="1" applyBorder="1" applyAlignment="1">
      <alignment horizontal="center" vertical="center"/>
    </xf>
    <xf numFmtId="0" fontId="0" fillId="3" borderId="19" xfId="0" applyFill="1" applyBorder="1" applyAlignment="1">
      <alignment horizontal="center" vertical="center" wrapText="1"/>
    </xf>
    <xf numFmtId="0" fontId="0" fillId="3" borderId="0" xfId="0" applyFill="1" applyAlignment="1">
      <alignment horizontal="center" vertical="center" wrapText="1"/>
    </xf>
    <xf numFmtId="9" fontId="0" fillId="2" borderId="7" xfId="4" applyFont="1" applyFill="1" applyBorder="1" applyAlignment="1">
      <alignment horizontal="center" vertical="center"/>
    </xf>
    <xf numFmtId="9" fontId="0" fillId="2" borderId="5" xfId="4" applyFont="1" applyFill="1" applyBorder="1" applyAlignment="1">
      <alignment horizontal="center" vertical="center"/>
    </xf>
    <xf numFmtId="0" fontId="0" fillId="3" borderId="20" xfId="0" applyFill="1" applyBorder="1" applyAlignment="1">
      <alignment horizontal="center" vertical="center" wrapText="1"/>
    </xf>
    <xf numFmtId="0" fontId="0" fillId="3" borderId="21" xfId="0" applyFill="1" applyBorder="1" applyAlignment="1">
      <alignment horizontal="center" vertical="center" wrapText="1"/>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3" xfId="0" applyBorder="1" applyAlignment="1">
      <alignment horizontal="left" vertical="center"/>
    </xf>
    <xf numFmtId="0" fontId="0" fillId="0" borderId="4" xfId="0" applyBorder="1" applyAlignment="1">
      <alignment horizontal="left" vertical="center"/>
    </xf>
    <xf numFmtId="0" fontId="0" fillId="0" borderId="18" xfId="0" applyBorder="1" applyAlignment="1" applyProtection="1">
      <alignment horizontal="left" vertical="center"/>
      <protection locked="0"/>
    </xf>
    <xf numFmtId="0" fontId="0" fillId="0" borderId="19"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0" xfId="0" applyAlignment="1" applyProtection="1">
      <alignment horizontal="left" vertical="center"/>
      <protection locked="0"/>
    </xf>
    <xf numFmtId="0" fontId="0" fillId="0" borderId="21" xfId="0" applyBorder="1" applyAlignment="1" applyProtection="1">
      <alignment horizontal="left" vertical="center"/>
      <protection locked="0"/>
    </xf>
    <xf numFmtId="0" fontId="0" fillId="0" borderId="28" xfId="0" applyBorder="1" applyAlignment="1" applyProtection="1">
      <alignment horizontal="left" vertical="center"/>
      <protection locked="0"/>
    </xf>
    <xf numFmtId="0" fontId="0" fillId="0" borderId="33"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0" borderId="1" xfId="0" applyBorder="1" applyAlignment="1">
      <alignment horizontal="left" vertical="center" wrapText="1"/>
    </xf>
    <xf numFmtId="0" fontId="1" fillId="3" borderId="0" xfId="0" applyFont="1" applyFill="1" applyAlignment="1">
      <alignment horizontal="left" vertical="center"/>
    </xf>
    <xf numFmtId="0" fontId="6" fillId="0" borderId="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4" xfId="0" applyFont="1" applyBorder="1" applyAlignment="1">
      <alignment horizontal="center" vertical="center" wrapText="1"/>
    </xf>
    <xf numFmtId="0" fontId="0" fillId="0" borderId="7" xfId="0" applyBorder="1" applyAlignment="1">
      <alignment horizontal="left" vertical="center" wrapText="1"/>
    </xf>
    <xf numFmtId="0" fontId="0" fillId="0" borderId="25" xfId="0" applyBorder="1" applyAlignment="1">
      <alignment horizontal="left" vertical="center" wrapText="1"/>
    </xf>
    <xf numFmtId="0" fontId="0" fillId="0" borderId="5" xfId="0" applyBorder="1" applyAlignment="1">
      <alignment horizontal="left" vertical="center"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5" xfId="0" applyFont="1" applyBorder="1" applyAlignment="1">
      <alignment horizontal="center" vertical="center" wrapText="1"/>
    </xf>
    <xf numFmtId="0" fontId="10" fillId="8" borderId="5" xfId="0" applyFont="1" applyFill="1" applyBorder="1" applyAlignment="1">
      <alignment horizontal="left" vertical="center" wrapText="1"/>
    </xf>
    <xf numFmtId="0" fontId="10" fillId="8" borderId="1" xfId="0" applyFont="1" applyFill="1" applyBorder="1" applyAlignment="1">
      <alignment horizontal="left" vertical="center"/>
    </xf>
    <xf numFmtId="2" fontId="10" fillId="8" borderId="1" xfId="0" applyNumberFormat="1" applyFont="1" applyFill="1" applyBorder="1" applyAlignment="1">
      <alignment horizontal="left" vertical="center" wrapText="1"/>
    </xf>
    <xf numFmtId="0" fontId="10" fillId="8" borderId="1" xfId="0" applyFont="1" applyFill="1" applyBorder="1" applyAlignment="1">
      <alignment horizontal="left" vertical="center" wrapText="1"/>
    </xf>
    <xf numFmtId="0" fontId="20" fillId="0" borderId="7" xfId="0" applyFont="1" applyBorder="1" applyAlignment="1">
      <alignment horizontal="left" vertical="center" wrapText="1"/>
    </xf>
    <xf numFmtId="0" fontId="20" fillId="0" borderId="25" xfId="0" applyFont="1" applyBorder="1" applyAlignment="1">
      <alignment horizontal="left" vertical="center" wrapText="1"/>
    </xf>
    <xf numFmtId="0" fontId="8" fillId="0" borderId="7" xfId="0" applyFont="1" applyBorder="1" applyAlignment="1">
      <alignment horizontal="left" vertical="center" wrapText="1"/>
    </xf>
    <xf numFmtId="0" fontId="8" fillId="0" borderId="25" xfId="0" applyFont="1" applyBorder="1" applyAlignment="1">
      <alignment horizontal="left" vertical="center" wrapText="1"/>
    </xf>
    <xf numFmtId="0" fontId="8" fillId="0" borderId="5" xfId="0" applyFont="1" applyBorder="1" applyAlignment="1">
      <alignment horizontal="left" vertical="center" wrapText="1"/>
    </xf>
    <xf numFmtId="0" fontId="20" fillId="0" borderId="7" xfId="0" applyFont="1" applyBorder="1" applyAlignment="1">
      <alignment horizontal="center" vertical="center" wrapText="1"/>
    </xf>
    <xf numFmtId="0" fontId="20" fillId="0" borderId="5" xfId="0" applyFont="1" applyBorder="1" applyAlignment="1">
      <alignment horizontal="center" vertical="center" wrapText="1"/>
    </xf>
    <xf numFmtId="0" fontId="9" fillId="0" borderId="7" xfId="0" applyFont="1" applyBorder="1" applyAlignment="1">
      <alignment horizontal="left" vertical="center" wrapText="1"/>
    </xf>
    <xf numFmtId="0" fontId="9" fillId="0" borderId="5" xfId="0" applyFont="1" applyBorder="1" applyAlignment="1">
      <alignment horizontal="left" vertical="center" wrapText="1"/>
    </xf>
    <xf numFmtId="0" fontId="20" fillId="0" borderId="5" xfId="0" applyFont="1" applyBorder="1" applyAlignment="1">
      <alignment horizontal="left" vertical="center" wrapText="1"/>
    </xf>
    <xf numFmtId="0" fontId="28" fillId="0" borderId="7" xfId="0" applyFont="1" applyBorder="1" applyAlignment="1">
      <alignment horizontal="left" vertical="center" wrapText="1"/>
    </xf>
    <xf numFmtId="0" fontId="28" fillId="0" borderId="25" xfId="0" applyFont="1" applyBorder="1" applyAlignment="1">
      <alignment horizontal="left" vertical="center" wrapText="1"/>
    </xf>
    <xf numFmtId="0" fontId="28" fillId="0" borderId="5" xfId="0" applyFont="1" applyBorder="1" applyAlignment="1">
      <alignment horizontal="left" vertical="center" wrapText="1"/>
    </xf>
    <xf numFmtId="0" fontId="10" fillId="8" borderId="3" xfId="0" applyFont="1" applyFill="1" applyBorder="1" applyAlignment="1">
      <alignment horizontal="center" vertical="center" wrapText="1"/>
    </xf>
    <xf numFmtId="0" fontId="10" fillId="8" borderId="4" xfId="0" applyFont="1" applyFill="1" applyBorder="1" applyAlignment="1">
      <alignment horizontal="center" vertical="center" wrapText="1"/>
    </xf>
    <xf numFmtId="0" fontId="9" fillId="0" borderId="25" xfId="0" applyFont="1" applyBorder="1" applyAlignment="1">
      <alignment horizontal="left" vertical="center" wrapText="1"/>
    </xf>
    <xf numFmtId="0" fontId="10" fillId="8" borderId="3" xfId="0" applyFont="1" applyFill="1" applyBorder="1" applyAlignment="1">
      <alignment horizontal="left" vertical="center" wrapText="1"/>
    </xf>
    <xf numFmtId="0" fontId="10" fillId="8" borderId="4" xfId="0" applyFont="1" applyFill="1" applyBorder="1" applyAlignment="1">
      <alignment horizontal="left"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0" fontId="10" fillId="8" borderId="5" xfId="0" applyFont="1" applyFill="1" applyBorder="1" applyAlignment="1">
      <alignment horizontal="center"/>
    </xf>
    <xf numFmtId="0" fontId="10" fillId="8" borderId="31" xfId="0" applyFont="1" applyFill="1" applyBorder="1" applyAlignment="1">
      <alignment horizontal="center"/>
    </xf>
    <xf numFmtId="0" fontId="10" fillId="8" borderId="4" xfId="0" applyFont="1" applyFill="1" applyBorder="1" applyAlignment="1">
      <alignment horizontal="center"/>
    </xf>
    <xf numFmtId="2" fontId="10" fillId="8" borderId="1" xfId="0" applyNumberFormat="1" applyFont="1" applyFill="1" applyBorder="1" applyAlignment="1">
      <alignment horizontal="center" wrapText="1"/>
    </xf>
    <xf numFmtId="0" fontId="10" fillId="8" borderId="31" xfId="0" applyFont="1" applyFill="1" applyBorder="1" applyAlignment="1">
      <alignment horizontal="center" wrapText="1"/>
    </xf>
    <xf numFmtId="0" fontId="10" fillId="8" borderId="4" xfId="0" applyFont="1" applyFill="1" applyBorder="1" applyAlignment="1">
      <alignment horizontal="center" wrapText="1"/>
    </xf>
    <xf numFmtId="49" fontId="8" fillId="0" borderId="7" xfId="0" applyNumberFormat="1" applyFont="1" applyBorder="1" applyAlignment="1">
      <alignment horizontal="center" vertical="center"/>
    </xf>
    <xf numFmtId="49" fontId="8" fillId="0" borderId="5" xfId="0" applyNumberFormat="1" applyFont="1" applyBorder="1" applyAlignment="1">
      <alignment horizontal="center" vertical="center"/>
    </xf>
    <xf numFmtId="0" fontId="10" fillId="8" borderId="1" xfId="0" applyFont="1" applyFill="1" applyBorder="1" applyAlignment="1">
      <alignment horizontal="center"/>
    </xf>
  </cellXfs>
  <cellStyles count="5">
    <cellStyle name="Normal" xfId="0" builtinId="0"/>
    <cellStyle name="Normal 2" xfId="1" xr:uid="{00000000-0005-0000-0000-000001000000}"/>
    <cellStyle name="Normal 4" xfId="2" xr:uid="{00000000-0005-0000-0000-000002000000}"/>
    <cellStyle name="Percent" xfId="4" builtinId="5"/>
    <cellStyle name="Percent 2" xfId="3" xr:uid="{00000000-0005-0000-0000-000004000000}"/>
  </cellStyles>
  <dxfs count="356">
    <dxf>
      <fill>
        <patternFill>
          <bgColor indexed="11"/>
        </patternFill>
      </fill>
    </dxf>
    <dxf>
      <fill>
        <patternFill>
          <bgColor indexed="13"/>
        </patternFill>
      </fill>
    </dxf>
    <dxf>
      <fill>
        <patternFill>
          <bgColor indexed="10"/>
        </patternFill>
      </fill>
    </dxf>
    <dxf>
      <fill>
        <patternFill>
          <bgColor indexed="10"/>
        </patternFill>
      </fill>
    </dxf>
    <dxf>
      <fill>
        <patternFill>
          <bgColor indexed="11"/>
        </patternFill>
      </fill>
    </dxf>
    <dxf>
      <fill>
        <patternFill>
          <bgColor indexed="13"/>
        </patternFill>
      </fill>
    </dxf>
    <dxf>
      <fill>
        <patternFill>
          <bgColor indexed="11"/>
        </patternFill>
      </fill>
    </dxf>
    <dxf>
      <fill>
        <patternFill>
          <bgColor indexed="13"/>
        </patternFill>
      </fill>
    </dxf>
    <dxf>
      <fill>
        <patternFill>
          <bgColor indexed="10"/>
        </patternFill>
      </fill>
    </dxf>
    <dxf>
      <fill>
        <patternFill>
          <bgColor indexed="13"/>
        </patternFill>
      </fill>
    </dxf>
    <dxf>
      <fill>
        <patternFill>
          <bgColor indexed="10"/>
        </patternFill>
      </fill>
    </dxf>
    <dxf>
      <fill>
        <patternFill>
          <bgColor indexed="11"/>
        </patternFill>
      </fill>
    </dxf>
    <dxf>
      <fill>
        <patternFill>
          <bgColor indexed="11"/>
        </patternFill>
      </fill>
    </dxf>
    <dxf>
      <fill>
        <patternFill>
          <bgColor indexed="13"/>
        </patternFill>
      </fill>
    </dxf>
    <dxf>
      <fill>
        <patternFill>
          <bgColor indexed="10"/>
        </patternFill>
      </fill>
    </dxf>
    <dxf>
      <fill>
        <patternFill>
          <bgColor indexed="13"/>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3"/>
        </patternFill>
      </fill>
    </dxf>
    <dxf>
      <fill>
        <patternFill>
          <bgColor indexed="11"/>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ont>
        <color theme="0"/>
      </font>
    </dxf>
    <dxf>
      <fill>
        <patternFill>
          <bgColor indexed="10"/>
        </patternFill>
      </fill>
    </dxf>
    <dxf>
      <fill>
        <patternFill>
          <bgColor indexed="11"/>
        </patternFill>
      </fill>
    </dxf>
    <dxf>
      <fill>
        <patternFill>
          <bgColor indexed="13"/>
        </patternFill>
      </fill>
    </dxf>
    <dxf>
      <fill>
        <patternFill>
          <bgColor indexed="13"/>
        </patternFill>
      </fill>
    </dxf>
    <dxf>
      <fill>
        <patternFill>
          <bgColor indexed="10"/>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3"/>
        </patternFill>
      </fill>
    </dxf>
    <dxf>
      <fill>
        <patternFill>
          <bgColor indexed="11"/>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1"/>
        </patternFill>
      </fill>
    </dxf>
    <dxf>
      <fill>
        <patternFill>
          <bgColor indexed="10"/>
        </patternFill>
      </fill>
    </dxf>
    <dxf>
      <fill>
        <patternFill>
          <bgColor indexed="13"/>
        </patternFill>
      </fill>
    </dxf>
    <dxf>
      <fill>
        <patternFill>
          <bgColor indexed="10"/>
        </patternFill>
      </fill>
    </dxf>
    <dxf>
      <fill>
        <patternFill>
          <bgColor indexed="13"/>
        </patternFill>
      </fill>
    </dxf>
    <dxf>
      <fill>
        <patternFill>
          <bgColor indexed="11"/>
        </patternFill>
      </fill>
    </dxf>
    <dxf>
      <font>
        <color theme="0"/>
      </font>
    </dxf>
    <dxf>
      <fill>
        <patternFill>
          <bgColor indexed="13"/>
        </patternFill>
      </fill>
    </dxf>
    <dxf>
      <fill>
        <patternFill>
          <bgColor indexed="11"/>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1"/>
        </patternFill>
      </fill>
    </dxf>
    <dxf>
      <fill>
        <patternFill>
          <bgColor indexed="10"/>
        </patternFill>
      </fill>
    </dxf>
    <dxf>
      <fill>
        <patternFill>
          <bgColor indexed="13"/>
        </patternFill>
      </fill>
    </dxf>
    <dxf>
      <fill>
        <patternFill>
          <bgColor indexed="10"/>
        </patternFill>
      </fill>
    </dxf>
    <dxf>
      <fill>
        <patternFill>
          <bgColor indexed="13"/>
        </patternFill>
      </fill>
    </dxf>
    <dxf>
      <fill>
        <patternFill>
          <bgColor indexed="11"/>
        </patternFill>
      </fill>
    </dxf>
    <dxf>
      <fill>
        <patternFill>
          <bgColor indexed="13"/>
        </patternFill>
      </fill>
    </dxf>
    <dxf>
      <fill>
        <patternFill>
          <bgColor indexed="10"/>
        </patternFill>
      </fill>
    </dxf>
    <dxf>
      <fill>
        <patternFill>
          <bgColor indexed="11"/>
        </patternFill>
      </fill>
    </dxf>
    <dxf>
      <font>
        <color theme="0"/>
      </font>
    </dxf>
    <dxf>
      <fill>
        <patternFill>
          <bgColor indexed="11"/>
        </patternFill>
      </fill>
    </dxf>
    <dxf>
      <fill>
        <patternFill>
          <bgColor indexed="10"/>
        </patternFill>
      </fill>
    </dxf>
    <dxf>
      <fill>
        <patternFill>
          <bgColor indexed="13"/>
        </patternFill>
      </fill>
    </dxf>
    <dxf>
      <fill>
        <patternFill>
          <bgColor indexed="13"/>
        </patternFill>
      </fill>
    </dxf>
    <dxf>
      <fill>
        <patternFill>
          <bgColor indexed="11"/>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1"/>
        </patternFill>
      </fill>
    </dxf>
    <dxf>
      <fill>
        <patternFill>
          <bgColor indexed="13"/>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ont>
        <color theme="0"/>
      </font>
    </dxf>
    <dxf>
      <fill>
        <patternFill>
          <bgColor indexed="13"/>
        </patternFill>
      </fill>
    </dxf>
    <dxf>
      <fill>
        <patternFill>
          <bgColor indexed="11"/>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1"/>
        </patternFill>
      </fill>
    </dxf>
    <dxf>
      <fill>
        <patternFill>
          <bgColor indexed="13"/>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0"/>
        </patternFill>
      </fill>
    </dxf>
    <dxf>
      <fill>
        <patternFill>
          <bgColor indexed="11"/>
        </patternFill>
      </fill>
    </dxf>
    <dxf>
      <fill>
        <patternFill>
          <bgColor indexed="11"/>
        </patternFill>
      </fill>
    </dxf>
    <dxf>
      <fill>
        <patternFill>
          <bgColor indexed="13"/>
        </patternFill>
      </fill>
    </dxf>
    <dxf>
      <fill>
        <patternFill>
          <bgColor indexed="10"/>
        </patternFill>
      </fill>
    </dxf>
    <dxf>
      <font>
        <color theme="0"/>
      </font>
    </dxf>
    <dxf>
      <fill>
        <patternFill>
          <bgColor indexed="10"/>
        </patternFill>
      </fill>
    </dxf>
    <dxf>
      <fill>
        <patternFill>
          <bgColor indexed="11"/>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3"/>
        </patternFill>
      </fill>
    </dxf>
    <dxf>
      <fill>
        <patternFill>
          <bgColor indexed="10"/>
        </patternFill>
      </fill>
    </dxf>
    <dxf>
      <fill>
        <patternFill>
          <bgColor indexed="10"/>
        </patternFill>
      </fill>
    </dxf>
    <dxf>
      <fill>
        <patternFill>
          <bgColor indexed="11"/>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3"/>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ont>
        <color theme="0"/>
      </font>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0"/>
        </patternFill>
      </fill>
    </dxf>
    <dxf>
      <fill>
        <patternFill>
          <bgColor indexed="11"/>
        </patternFill>
      </fill>
    </dxf>
    <dxf>
      <fill>
        <patternFill>
          <bgColor indexed="11"/>
        </patternFill>
      </fill>
    </dxf>
    <dxf>
      <fill>
        <patternFill>
          <bgColor indexed="13"/>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1"/>
        </patternFill>
      </fill>
    </dxf>
    <dxf>
      <fill>
        <patternFill>
          <bgColor indexed="10"/>
        </patternFill>
      </fill>
    </dxf>
    <dxf>
      <fill>
        <patternFill>
          <bgColor indexed="13"/>
        </patternFill>
      </fill>
    </dxf>
    <dxf>
      <font>
        <color theme="0"/>
      </font>
    </dxf>
    <dxf>
      <fill>
        <patternFill>
          <bgColor indexed="11"/>
        </patternFill>
      </fill>
    </dxf>
    <dxf>
      <fill>
        <patternFill>
          <bgColor indexed="13"/>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3"/>
        </patternFill>
      </fill>
    </dxf>
    <dxf>
      <fill>
        <patternFill>
          <bgColor indexed="11"/>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ont>
        <color theme="0"/>
      </font>
    </dxf>
    <dxf>
      <fill>
        <patternFill>
          <bgColor indexed="10"/>
        </patternFill>
      </fill>
    </dxf>
    <dxf>
      <fill>
        <patternFill>
          <bgColor indexed="11"/>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3"/>
        </patternFill>
      </fill>
    </dxf>
    <dxf>
      <fill>
        <patternFill>
          <bgColor indexed="10"/>
        </patternFill>
      </fill>
    </dxf>
    <dxf>
      <fill>
        <patternFill>
          <bgColor indexed="10"/>
        </patternFill>
      </fill>
    </dxf>
    <dxf>
      <fill>
        <patternFill>
          <bgColor indexed="11"/>
        </patternFill>
      </fill>
    </dxf>
    <dxf>
      <fill>
        <patternFill>
          <bgColor indexed="13"/>
        </patternFill>
      </fill>
    </dxf>
    <dxf>
      <fill>
        <patternFill>
          <bgColor indexed="13"/>
        </patternFill>
      </fill>
    </dxf>
    <dxf>
      <fill>
        <patternFill>
          <bgColor indexed="10"/>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1"/>
        </patternFill>
      </fill>
    </dxf>
    <dxf>
      <fill>
        <patternFill>
          <bgColor indexed="13"/>
        </patternFill>
      </fill>
    </dxf>
    <dxf>
      <fill>
        <patternFill>
          <bgColor indexed="10"/>
        </patternFill>
      </fill>
    </dxf>
    <dxf>
      <font>
        <color theme="0"/>
      </font>
    </dxf>
    <dxf>
      <fill>
        <patternFill>
          <bgColor indexed="10"/>
        </patternFill>
      </fill>
    </dxf>
    <dxf>
      <fill>
        <patternFill>
          <bgColor indexed="11"/>
        </patternFill>
      </fill>
    </dxf>
    <dxf>
      <fill>
        <patternFill>
          <bgColor indexed="13"/>
        </patternFill>
      </fill>
    </dxf>
    <dxf>
      <fill>
        <patternFill>
          <bgColor indexed="11"/>
        </patternFill>
      </fill>
    </dxf>
    <dxf>
      <fill>
        <patternFill>
          <bgColor indexed="13"/>
        </patternFill>
      </fill>
    </dxf>
    <dxf>
      <fill>
        <patternFill>
          <bgColor indexed="10"/>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3"/>
        </patternFill>
      </fill>
    </dxf>
    <dxf>
      <fill>
        <patternFill>
          <bgColor indexed="11"/>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3"/>
        </patternFill>
      </fill>
    </dxf>
    <dxf>
      <fill>
        <patternFill>
          <bgColor indexed="11"/>
        </patternFill>
      </fill>
    </dxf>
    <dxf>
      <fill>
        <patternFill>
          <bgColor indexed="10"/>
        </patternFill>
      </fill>
    </dxf>
    <dxf>
      <fill>
        <patternFill>
          <bgColor indexed="11"/>
        </patternFill>
      </fill>
    </dxf>
    <dxf>
      <fill>
        <patternFill>
          <bgColor indexed="13"/>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0"/>
        </patternFill>
      </fill>
    </dxf>
    <dxf>
      <fill>
        <patternFill>
          <bgColor indexed="13"/>
        </patternFill>
      </fill>
    </dxf>
    <dxf>
      <fill>
        <patternFill>
          <bgColor indexed="13"/>
        </patternFill>
      </fill>
    </dxf>
    <dxf>
      <fill>
        <patternFill>
          <bgColor indexed="10"/>
        </patternFill>
      </fill>
    </dxf>
    <dxf>
      <fill>
        <patternFill>
          <bgColor indexed="11"/>
        </patternFill>
      </fill>
    </dxf>
    <dxf>
      <fill>
        <patternFill>
          <bgColor indexed="10"/>
        </patternFill>
      </fill>
    </dxf>
    <dxf>
      <fill>
        <patternFill>
          <bgColor indexed="13"/>
        </patternFill>
      </fill>
    </dxf>
    <dxf>
      <fill>
        <patternFill>
          <bgColor indexed="11"/>
        </patternFill>
      </fill>
    </dxf>
    <dxf>
      <font>
        <color theme="0"/>
      </font>
    </dxf>
    <dxf>
      <fill>
        <patternFill>
          <bgColor indexed="10"/>
        </patternFill>
      </fill>
    </dxf>
    <dxf>
      <fill>
        <patternFill>
          <bgColor indexed="13"/>
        </patternFill>
      </fill>
    </dxf>
    <dxf>
      <fill>
        <patternFill>
          <bgColor indexed="11"/>
        </patternFill>
      </fill>
    </dxf>
    <dxf>
      <fill>
        <patternFill>
          <bgColor indexed="13"/>
        </patternFill>
      </fill>
    </dxf>
    <dxf>
      <fill>
        <patternFill>
          <bgColor indexed="11"/>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1"/>
        </patternFill>
      </fill>
    </dxf>
    <dxf>
      <fill>
        <patternFill>
          <bgColor indexed="13"/>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1"/>
        </patternFill>
      </fill>
    </dxf>
    <dxf>
      <fill>
        <patternFill>
          <bgColor indexed="13"/>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ont>
        <color theme="0"/>
      </font>
    </dxf>
    <dxf>
      <fill>
        <patternFill>
          <bgColor indexed="13"/>
        </patternFill>
      </fill>
    </dxf>
    <dxf>
      <fill>
        <patternFill>
          <bgColor indexed="10"/>
        </patternFill>
      </fill>
    </dxf>
    <dxf>
      <fill>
        <patternFill>
          <bgColor indexed="11"/>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0"/>
        </patternFill>
      </fill>
    </dxf>
    <dxf>
      <fill>
        <patternFill>
          <bgColor indexed="13"/>
        </patternFill>
      </fill>
    </dxf>
    <dxf>
      <fill>
        <patternFill>
          <bgColor indexed="11"/>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3"/>
        </patternFill>
      </fill>
    </dxf>
    <dxf>
      <fill>
        <patternFill>
          <bgColor indexed="10"/>
        </patternFill>
      </fill>
    </dxf>
    <dxf>
      <font>
        <color theme="0"/>
      </font>
    </dxf>
    <dxf>
      <fill>
        <patternFill>
          <bgColor indexed="11"/>
        </patternFill>
      </fill>
    </dxf>
    <dxf>
      <fill>
        <patternFill>
          <bgColor indexed="13"/>
        </patternFill>
      </fill>
    </dxf>
    <dxf>
      <fill>
        <patternFill>
          <bgColor indexed="10"/>
        </patternFill>
      </fill>
    </dxf>
    <dxf>
      <fill>
        <patternFill>
          <bgColor indexed="13"/>
        </patternFill>
      </fill>
    </dxf>
    <dxf>
      <fill>
        <patternFill>
          <bgColor indexed="10"/>
        </patternFill>
      </fill>
    </dxf>
    <dxf>
      <fill>
        <patternFill>
          <bgColor indexed="11"/>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ont>
        <color theme="0"/>
      </font>
    </dxf>
    <dxf>
      <fill>
        <patternFill>
          <bgColor indexed="11"/>
        </patternFill>
      </fill>
    </dxf>
    <dxf>
      <fill>
        <patternFill>
          <bgColor indexed="13"/>
        </patternFill>
      </fill>
    </dxf>
    <dxf>
      <fill>
        <patternFill>
          <bgColor indexed="10"/>
        </patternFill>
      </fill>
    </dxf>
    <dxf>
      <font>
        <color theme="0"/>
      </font>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5"/>
  <sheetViews>
    <sheetView tabSelected="1" zoomScaleNormal="100" workbookViewId="0">
      <selection activeCell="B12" sqref="B12:F12"/>
    </sheetView>
  </sheetViews>
  <sheetFormatPr defaultRowHeight="13.2" x14ac:dyDescent="0.25"/>
  <cols>
    <col min="1" max="1" width="3.44140625" bestFit="1" customWidth="1"/>
    <col min="2" max="5" width="20.44140625" customWidth="1"/>
    <col min="6" max="6" width="18.88671875" customWidth="1"/>
  </cols>
  <sheetData>
    <row r="1" spans="1:6" ht="21" x14ac:dyDescent="0.4">
      <c r="A1" s="104"/>
      <c r="B1" s="204" t="s">
        <v>0</v>
      </c>
      <c r="C1" s="204"/>
      <c r="D1" s="204"/>
      <c r="E1" s="204"/>
      <c r="F1" s="204"/>
    </row>
    <row r="2" spans="1:6" ht="13.8" x14ac:dyDescent="0.25">
      <c r="A2" s="104"/>
      <c r="B2" s="105"/>
      <c r="C2" s="105"/>
      <c r="D2" s="105"/>
      <c r="E2" s="105"/>
      <c r="F2" s="105"/>
    </row>
    <row r="3" spans="1:6" ht="13.8" x14ac:dyDescent="0.25">
      <c r="A3" s="104"/>
      <c r="B3" s="205"/>
      <c r="C3" s="205"/>
      <c r="D3" s="205"/>
      <c r="E3" s="205"/>
      <c r="F3" s="205"/>
    </row>
    <row r="4" spans="1:6" ht="13.8" x14ac:dyDescent="0.25">
      <c r="A4" s="104"/>
      <c r="B4" s="205" t="s">
        <v>1</v>
      </c>
      <c r="C4" s="205"/>
      <c r="D4" s="205"/>
      <c r="E4" s="205"/>
      <c r="F4" s="205"/>
    </row>
    <row r="5" spans="1:6" ht="31.5" customHeight="1" x14ac:dyDescent="0.25">
      <c r="A5" s="104"/>
      <c r="B5" s="206" t="s">
        <v>2</v>
      </c>
      <c r="C5" s="205"/>
      <c r="D5" s="205"/>
      <c r="E5" s="205"/>
      <c r="F5" s="205"/>
    </row>
    <row r="6" spans="1:6" ht="13.8" x14ac:dyDescent="0.25">
      <c r="A6" s="104"/>
      <c r="B6" s="205"/>
      <c r="C6" s="205"/>
      <c r="D6" s="205"/>
      <c r="E6" s="205"/>
      <c r="F6" s="205"/>
    </row>
    <row r="7" spans="1:6" ht="13.8" x14ac:dyDescent="0.25">
      <c r="A7" s="104"/>
      <c r="B7" s="205" t="s">
        <v>3</v>
      </c>
      <c r="C7" s="205"/>
      <c r="D7" s="205"/>
      <c r="E7" s="205"/>
      <c r="F7" s="205"/>
    </row>
    <row r="8" spans="1:6" ht="13.8" x14ac:dyDescent="0.25">
      <c r="A8" s="104"/>
      <c r="B8" s="206" t="s">
        <v>4</v>
      </c>
      <c r="C8" s="205"/>
      <c r="D8" s="205"/>
      <c r="E8" s="205"/>
      <c r="F8" s="205"/>
    </row>
    <row r="9" spans="1:6" ht="13.8" x14ac:dyDescent="0.25">
      <c r="A9" s="104"/>
      <c r="B9" s="205"/>
      <c r="C9" s="205"/>
      <c r="D9" s="205"/>
      <c r="E9" s="205"/>
      <c r="F9" s="205"/>
    </row>
    <row r="10" spans="1:6" ht="60" customHeight="1" x14ac:dyDescent="0.25">
      <c r="A10" s="104" t="s">
        <v>5</v>
      </c>
      <c r="B10" s="205" t="s">
        <v>6</v>
      </c>
      <c r="C10" s="205"/>
      <c r="D10" s="205"/>
      <c r="E10" s="205"/>
      <c r="F10" s="205"/>
    </row>
    <row r="11" spans="1:6" ht="118.5" customHeight="1" x14ac:dyDescent="0.25">
      <c r="A11" s="104" t="s">
        <v>7</v>
      </c>
      <c r="B11" s="205" t="s">
        <v>8</v>
      </c>
      <c r="C11" s="205"/>
      <c r="D11" s="205"/>
      <c r="E11" s="205"/>
      <c r="F11" s="205"/>
    </row>
    <row r="12" spans="1:6" ht="34.5" customHeight="1" x14ac:dyDescent="0.25">
      <c r="A12" s="104" t="s">
        <v>9</v>
      </c>
      <c r="B12" s="205" t="s">
        <v>10</v>
      </c>
      <c r="C12" s="205"/>
      <c r="D12" s="205"/>
      <c r="E12" s="205"/>
      <c r="F12" s="205"/>
    </row>
    <row r="13" spans="1:6" ht="73.5" customHeight="1" x14ac:dyDescent="0.25">
      <c r="A13" s="104" t="s">
        <v>11</v>
      </c>
      <c r="B13" s="205" t="s">
        <v>12</v>
      </c>
      <c r="C13" s="205"/>
      <c r="D13" s="205"/>
      <c r="E13" s="205"/>
      <c r="F13" s="205"/>
    </row>
    <row r="14" spans="1:6" ht="80.25" customHeight="1" x14ac:dyDescent="0.25">
      <c r="A14" s="162" t="s">
        <v>13</v>
      </c>
      <c r="B14" s="203" t="s">
        <v>14</v>
      </c>
      <c r="C14" s="203"/>
      <c r="D14" s="203"/>
      <c r="E14" s="203"/>
      <c r="F14" s="203"/>
    </row>
    <row r="15" spans="1:6" ht="13.8" x14ac:dyDescent="0.25">
      <c r="A15" s="104"/>
      <c r="B15" s="106"/>
      <c r="C15" s="106"/>
      <c r="D15" s="106"/>
      <c r="E15" s="106"/>
      <c r="F15" s="106"/>
    </row>
  </sheetData>
  <mergeCells count="13">
    <mergeCell ref="B14:F14"/>
    <mergeCell ref="B1:F1"/>
    <mergeCell ref="B10:F10"/>
    <mergeCell ref="B11:F11"/>
    <mergeCell ref="B12:F12"/>
    <mergeCell ref="B13:F13"/>
    <mergeCell ref="B3:F3"/>
    <mergeCell ref="B4:F4"/>
    <mergeCell ref="B5:F5"/>
    <mergeCell ref="B8:F8"/>
    <mergeCell ref="B9:F9"/>
    <mergeCell ref="B6:F6"/>
    <mergeCell ref="B7:F7"/>
  </mergeCells>
  <pageMargins left="0.7" right="0.7" top="0.75" bottom="0.75" header="0.3" footer="0.3"/>
  <pageSetup scale="86"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15"/>
  <sheetViews>
    <sheetView zoomScale="130" zoomScaleNormal="130" workbookViewId="0"/>
  </sheetViews>
  <sheetFormatPr defaultRowHeight="13.2" x14ac:dyDescent="0.25"/>
  <cols>
    <col min="1" max="1" width="22.21875" customWidth="1"/>
    <col min="2" max="2" width="19.109375" customWidth="1"/>
    <col min="3" max="3" width="75.88671875" customWidth="1"/>
    <col min="4" max="4" width="17.44140625" customWidth="1"/>
    <col min="5" max="5" width="16.21875" customWidth="1"/>
  </cols>
  <sheetData>
    <row r="1" spans="1:5" ht="37.799999999999997" thickBot="1" x14ac:dyDescent="0.3">
      <c r="A1" s="15" t="s">
        <v>1014</v>
      </c>
      <c r="B1" s="16" t="s">
        <v>1015</v>
      </c>
      <c r="C1" s="16" t="s">
        <v>1016</v>
      </c>
      <c r="D1" s="16" t="s">
        <v>1017</v>
      </c>
      <c r="E1" s="16" t="s">
        <v>1018</v>
      </c>
    </row>
    <row r="2" spans="1:5" ht="13.8" thickBot="1" x14ac:dyDescent="0.3">
      <c r="A2" s="17">
        <v>44238</v>
      </c>
      <c r="B2" s="18" t="s">
        <v>1019</v>
      </c>
      <c r="C2" s="171" t="s">
        <v>1020</v>
      </c>
      <c r="D2" s="18" t="s">
        <v>1021</v>
      </c>
      <c r="E2" s="24">
        <v>44249</v>
      </c>
    </row>
    <row r="3" spans="1:5" ht="316.8" x14ac:dyDescent="0.25">
      <c r="A3" s="17">
        <v>45566</v>
      </c>
      <c r="B3" s="14" t="s">
        <v>1022</v>
      </c>
      <c r="C3" s="170" t="s">
        <v>1038</v>
      </c>
      <c r="D3" s="14" t="s">
        <v>1021</v>
      </c>
      <c r="E3" s="25">
        <v>45566</v>
      </c>
    </row>
    <row r="4" spans="1:5" x14ac:dyDescent="0.25">
      <c r="A4" s="19"/>
      <c r="B4" s="14"/>
      <c r="C4" s="172"/>
      <c r="D4" s="14"/>
      <c r="E4" s="20"/>
    </row>
    <row r="5" spans="1:5" x14ac:dyDescent="0.25">
      <c r="A5" s="19"/>
      <c r="B5" s="14"/>
      <c r="C5" s="172"/>
      <c r="D5" s="14"/>
      <c r="E5" s="20"/>
    </row>
    <row r="6" spans="1:5" x14ac:dyDescent="0.25">
      <c r="A6" s="19"/>
      <c r="B6" s="14"/>
      <c r="C6" s="172"/>
      <c r="D6" s="14"/>
      <c r="E6" s="20"/>
    </row>
    <row r="7" spans="1:5" x14ac:dyDescent="0.25">
      <c r="A7" s="19"/>
      <c r="B7" s="14"/>
      <c r="C7" s="172"/>
      <c r="D7" s="14"/>
      <c r="E7" s="20"/>
    </row>
    <row r="8" spans="1:5" x14ac:dyDescent="0.25">
      <c r="A8" s="19"/>
      <c r="B8" s="14"/>
      <c r="C8" s="172"/>
      <c r="D8" s="14"/>
      <c r="E8" s="20"/>
    </row>
    <row r="9" spans="1:5" x14ac:dyDescent="0.25">
      <c r="A9" s="19"/>
      <c r="B9" s="14"/>
      <c r="C9" s="172"/>
      <c r="D9" s="14"/>
      <c r="E9" s="20"/>
    </row>
    <row r="10" spans="1:5" x14ac:dyDescent="0.25">
      <c r="A10" s="19"/>
      <c r="B10" s="14"/>
      <c r="C10" s="172"/>
      <c r="D10" s="14"/>
      <c r="E10" s="20"/>
    </row>
    <row r="11" spans="1:5" x14ac:dyDescent="0.25">
      <c r="A11" s="19"/>
      <c r="B11" s="14"/>
      <c r="C11" s="172"/>
      <c r="D11" s="14"/>
      <c r="E11" s="20"/>
    </row>
    <row r="12" spans="1:5" x14ac:dyDescent="0.25">
      <c r="A12" s="19"/>
      <c r="B12" s="14"/>
      <c r="C12" s="172"/>
      <c r="D12" s="14"/>
      <c r="E12" s="20"/>
    </row>
    <row r="13" spans="1:5" x14ac:dyDescent="0.25">
      <c r="A13" s="19"/>
      <c r="B13" s="14"/>
      <c r="C13" s="172"/>
      <c r="D13" s="14"/>
      <c r="E13" s="20"/>
    </row>
    <row r="14" spans="1:5" x14ac:dyDescent="0.25">
      <c r="A14" s="19"/>
      <c r="B14" s="14"/>
      <c r="C14" s="172"/>
      <c r="D14" s="14"/>
      <c r="E14" s="20"/>
    </row>
    <row r="15" spans="1:5" ht="13.8" thickBot="1" x14ac:dyDescent="0.3">
      <c r="A15" s="21"/>
      <c r="B15" s="22"/>
      <c r="C15" s="173"/>
      <c r="D15" s="22"/>
      <c r="E15" s="23"/>
    </row>
  </sheetData>
  <pageMargins left="0.7" right="0.7" top="0.75" bottom="0.75" header="0.3" footer="0.3"/>
  <pageSetup scale="61"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29"/>
  <sheetViews>
    <sheetView zoomScaleNormal="100" workbookViewId="0">
      <selection activeCell="B2" sqref="B2:C2"/>
    </sheetView>
  </sheetViews>
  <sheetFormatPr defaultRowHeight="13.2" x14ac:dyDescent="0.25"/>
  <cols>
    <col min="1" max="1" width="44.88671875" customWidth="1"/>
    <col min="2" max="2" width="27.77734375" customWidth="1"/>
    <col min="3" max="3" width="39.44140625" customWidth="1"/>
    <col min="4" max="4" width="21.109375" customWidth="1"/>
    <col min="5" max="5" width="14.77734375" customWidth="1"/>
    <col min="6" max="6" width="30.109375" customWidth="1"/>
    <col min="7" max="7" width="22.21875" customWidth="1"/>
    <col min="8" max="9" width="10.88671875" customWidth="1"/>
  </cols>
  <sheetData>
    <row r="1" spans="1:8" ht="35.25" customHeight="1" x14ac:dyDescent="0.25">
      <c r="A1" s="213" t="s">
        <v>1040</v>
      </c>
      <c r="B1" s="214"/>
      <c r="C1" s="214"/>
      <c r="D1" s="214"/>
      <c r="E1" s="214"/>
      <c r="F1" s="214"/>
      <c r="G1" s="214"/>
    </row>
    <row r="2" spans="1:8" ht="27" customHeight="1" x14ac:dyDescent="0.25">
      <c r="A2" s="131" t="s">
        <v>16</v>
      </c>
      <c r="B2" s="215" t="s">
        <v>17</v>
      </c>
      <c r="C2" s="216"/>
      <c r="D2" s="217" t="s">
        <v>18</v>
      </c>
      <c r="E2" s="226"/>
      <c r="F2" s="221" t="s">
        <v>19</v>
      </c>
      <c r="G2" s="222"/>
      <c r="H2" s="2" t="s">
        <v>20</v>
      </c>
    </row>
    <row r="3" spans="1:8" ht="19.5" customHeight="1" x14ac:dyDescent="0.25">
      <c r="A3" s="178" t="s">
        <v>21</v>
      </c>
      <c r="B3" s="215" t="s">
        <v>22</v>
      </c>
      <c r="C3" s="216"/>
      <c r="D3" s="218"/>
      <c r="E3" s="226"/>
      <c r="F3" s="186" t="s">
        <v>23</v>
      </c>
      <c r="G3" s="187">
        <f>D51</f>
        <v>0</v>
      </c>
      <c r="H3" s="188">
        <f>E51+F51+G51+I51</f>
        <v>109</v>
      </c>
    </row>
    <row r="4" spans="1:8" ht="19.5" customHeight="1" x14ac:dyDescent="0.25">
      <c r="A4" s="178" t="s">
        <v>24</v>
      </c>
      <c r="B4" s="215" t="s">
        <v>25</v>
      </c>
      <c r="C4" s="216"/>
      <c r="D4" s="219" t="s">
        <v>26</v>
      </c>
      <c r="E4" s="227">
        <f>D51</f>
        <v>0</v>
      </c>
      <c r="F4" s="2" t="s">
        <v>27</v>
      </c>
      <c r="G4" s="177">
        <f>IF(I53="No", "N/A",D64)</f>
        <v>0</v>
      </c>
      <c r="H4" s="188">
        <f>E64+F64+G64+I64</f>
        <v>69</v>
      </c>
    </row>
    <row r="5" spans="1:8" ht="19.5" customHeight="1" x14ac:dyDescent="0.25">
      <c r="A5" s="178" t="s">
        <v>28</v>
      </c>
      <c r="B5" s="215" t="s">
        <v>29</v>
      </c>
      <c r="C5" s="216"/>
      <c r="D5" s="220"/>
      <c r="E5" s="228"/>
      <c r="F5" s="2" t="s">
        <v>30</v>
      </c>
      <c r="G5" s="177">
        <f>IF(I66="No", "N/A",D77)</f>
        <v>0</v>
      </c>
      <c r="H5" s="188">
        <f>E77+F77+G77+I77</f>
        <v>44</v>
      </c>
    </row>
    <row r="6" spans="1:8" ht="19.5" customHeight="1" x14ac:dyDescent="0.25">
      <c r="A6" s="178" t="s">
        <v>31</v>
      </c>
      <c r="B6" s="215"/>
      <c r="C6" s="216"/>
      <c r="D6" s="219" t="s">
        <v>32</v>
      </c>
      <c r="E6" s="231">
        <f>(G4*H4+G5*H5+G6*H6+G7*H7+G8*H8+G9*H9)/SUM(H4:H9)</f>
        <v>0</v>
      </c>
      <c r="F6" s="2" t="s">
        <v>33</v>
      </c>
      <c r="G6" s="177">
        <f>IF(I79="No", "N/A",D90)</f>
        <v>0</v>
      </c>
      <c r="H6" s="188">
        <f>E90+F90+G90+I90</f>
        <v>39</v>
      </c>
    </row>
    <row r="7" spans="1:8" ht="19.5" customHeight="1" x14ac:dyDescent="0.25">
      <c r="A7" s="178" t="s">
        <v>34</v>
      </c>
      <c r="B7" s="215"/>
      <c r="C7" s="216"/>
      <c r="D7" s="220"/>
      <c r="E7" s="232"/>
      <c r="F7" s="2" t="s">
        <v>35</v>
      </c>
      <c r="G7" s="177">
        <f>IF(I92="No", "N/A",D103)</f>
        <v>0</v>
      </c>
      <c r="H7" s="188">
        <f>E103+F103+G103+I103</f>
        <v>65</v>
      </c>
    </row>
    <row r="8" spans="1:8" ht="19.5" customHeight="1" x14ac:dyDescent="0.25">
      <c r="A8" s="179" t="s">
        <v>36</v>
      </c>
      <c r="B8" s="183">
        <v>45293</v>
      </c>
      <c r="C8" s="133"/>
      <c r="D8" s="229"/>
      <c r="E8" s="233"/>
      <c r="F8" s="2" t="s">
        <v>37</v>
      </c>
      <c r="G8" s="177">
        <f>IF(I105="No", "N/A",D116)</f>
        <v>0</v>
      </c>
      <c r="H8" s="188">
        <f>E116+F116+G116+I116</f>
        <v>18</v>
      </c>
    </row>
    <row r="9" spans="1:8" ht="19.5" customHeight="1" x14ac:dyDescent="0.25">
      <c r="A9" s="178" t="s">
        <v>38</v>
      </c>
      <c r="B9" s="184">
        <v>43831</v>
      </c>
      <c r="C9" s="133"/>
      <c r="D9" s="230"/>
      <c r="E9" s="234"/>
      <c r="F9" s="2" t="s">
        <v>39</v>
      </c>
      <c r="G9" s="177">
        <f>IF(I118="No", "N/A",D129)</f>
        <v>0</v>
      </c>
      <c r="H9" s="188">
        <f>E129+F129+G129+I129</f>
        <v>33</v>
      </c>
    </row>
    <row r="10" spans="1:8" ht="19.5" customHeight="1" x14ac:dyDescent="0.25">
      <c r="A10" s="178" t="s">
        <v>40</v>
      </c>
      <c r="B10" s="185"/>
      <c r="C10" s="133"/>
      <c r="D10" s="191"/>
      <c r="E10" s="191"/>
      <c r="F10" s="191"/>
      <c r="G10" s="191"/>
      <c r="H10" s="195"/>
    </row>
    <row r="11" spans="1:8" ht="19.5" customHeight="1" x14ac:dyDescent="0.25">
      <c r="A11" s="3"/>
      <c r="B11" s="189"/>
      <c r="C11" s="190"/>
      <c r="D11" s="190"/>
      <c r="E11" s="190"/>
      <c r="F11" s="190"/>
      <c r="G11" s="190"/>
      <c r="H11" s="147"/>
    </row>
    <row r="12" spans="1:8" ht="19.5" customHeight="1" x14ac:dyDescent="0.25">
      <c r="A12" s="2" t="s">
        <v>41</v>
      </c>
      <c r="B12" s="2" t="s">
        <v>42</v>
      </c>
      <c r="C12" s="2" t="s">
        <v>43</v>
      </c>
      <c r="D12" s="186" t="s">
        <v>44</v>
      </c>
      <c r="F12" s="158"/>
      <c r="G12" s="1"/>
    </row>
    <row r="13" spans="1:8" ht="19.5" customHeight="1" x14ac:dyDescent="0.25">
      <c r="A13" s="182"/>
      <c r="B13" s="182"/>
      <c r="C13" s="182"/>
      <c r="D13" s="182"/>
      <c r="F13" s="158"/>
      <c r="G13" s="1"/>
    </row>
    <row r="14" spans="1:8" ht="19.5" customHeight="1" x14ac:dyDescent="0.25">
      <c r="A14" s="182"/>
      <c r="B14" s="182"/>
      <c r="C14" s="182"/>
      <c r="D14" s="182"/>
      <c r="F14" s="158"/>
      <c r="G14" s="1"/>
    </row>
    <row r="15" spans="1:8" ht="19.5" customHeight="1" x14ac:dyDescent="0.25">
      <c r="A15" s="182"/>
      <c r="B15" s="182"/>
      <c r="C15" s="182"/>
      <c r="D15" s="182"/>
      <c r="F15" s="158"/>
      <c r="G15" s="1"/>
    </row>
    <row r="16" spans="1:8" ht="19.5" customHeight="1" x14ac:dyDescent="0.25">
      <c r="A16" s="182"/>
      <c r="B16" s="182"/>
      <c r="C16" s="182"/>
      <c r="D16" s="182"/>
      <c r="F16" s="158"/>
      <c r="G16" s="1"/>
    </row>
    <row r="17" spans="1:7" ht="19.5" customHeight="1" x14ac:dyDescent="0.25">
      <c r="A17" s="182"/>
      <c r="B17" s="182"/>
      <c r="C17" s="182"/>
      <c r="D17" s="182"/>
      <c r="F17" s="158"/>
      <c r="G17" s="1"/>
    </row>
    <row r="18" spans="1:7" ht="19.5" customHeight="1" x14ac:dyDescent="0.25">
      <c r="A18" s="182"/>
      <c r="B18" s="182"/>
      <c r="C18" s="182"/>
      <c r="D18" s="182"/>
      <c r="F18" s="158"/>
      <c r="G18" s="1"/>
    </row>
    <row r="19" spans="1:7" ht="19.5" customHeight="1" x14ac:dyDescent="0.25">
      <c r="A19" s="182"/>
      <c r="B19" s="182"/>
      <c r="C19" s="182"/>
      <c r="D19" s="182"/>
    </row>
    <row r="20" spans="1:7" ht="19.5" customHeight="1" x14ac:dyDescent="0.25">
      <c r="A20" s="2" t="s">
        <v>45</v>
      </c>
      <c r="B20" s="2" t="s">
        <v>42</v>
      </c>
      <c r="C20" s="2" t="s">
        <v>43</v>
      </c>
      <c r="D20" s="2" t="s">
        <v>44</v>
      </c>
    </row>
    <row r="21" spans="1:7" ht="19.5" customHeight="1" x14ac:dyDescent="0.25">
      <c r="A21" s="182"/>
      <c r="B21" s="182"/>
      <c r="C21" s="182"/>
      <c r="D21" s="182"/>
    </row>
    <row r="22" spans="1:7" ht="19.5" customHeight="1" x14ac:dyDescent="0.25">
      <c r="A22" s="182"/>
      <c r="B22" s="182"/>
      <c r="C22" s="182"/>
      <c r="D22" s="182"/>
    </row>
    <row r="23" spans="1:7" ht="19.5" customHeight="1" x14ac:dyDescent="0.25">
      <c r="A23" s="2" t="s">
        <v>46</v>
      </c>
      <c r="B23" s="2" t="s">
        <v>42</v>
      </c>
      <c r="C23" s="2" t="s">
        <v>43</v>
      </c>
      <c r="D23" s="2" t="s">
        <v>44</v>
      </c>
    </row>
    <row r="24" spans="1:7" ht="19.5" customHeight="1" x14ac:dyDescent="0.25">
      <c r="A24" s="182"/>
      <c r="B24" s="182"/>
      <c r="C24" s="182"/>
      <c r="D24" s="182"/>
    </row>
    <row r="25" spans="1:7" ht="19.5" customHeight="1" x14ac:dyDescent="0.25">
      <c r="A25" s="182"/>
      <c r="B25" s="182"/>
      <c r="C25" s="182"/>
      <c r="D25" s="182"/>
    </row>
    <row r="26" spans="1:7" ht="19.5" customHeight="1" x14ac:dyDescent="0.25">
      <c r="A26" s="224"/>
      <c r="B26" s="224"/>
      <c r="C26" s="224"/>
      <c r="D26" s="225"/>
      <c r="E26" s="132"/>
      <c r="F26" s="132"/>
      <c r="G26" s="132"/>
    </row>
    <row r="27" spans="1:7" ht="15" customHeight="1" x14ac:dyDescent="0.25">
      <c r="A27" s="131" t="s">
        <v>47</v>
      </c>
      <c r="B27" s="207"/>
      <c r="C27" s="207"/>
      <c r="D27" s="145" t="s">
        <v>48</v>
      </c>
      <c r="E27" s="2" t="s">
        <v>49</v>
      </c>
      <c r="F27" s="2" t="s">
        <v>50</v>
      </c>
      <c r="G27" s="2" t="s">
        <v>51</v>
      </c>
    </row>
    <row r="28" spans="1:7" ht="44.25" customHeight="1" x14ac:dyDescent="0.25">
      <c r="A28" s="131" t="s">
        <v>52</v>
      </c>
      <c r="B28" s="223"/>
      <c r="C28" s="223"/>
      <c r="D28" s="181"/>
      <c r="E28" s="180"/>
      <c r="F28" s="180"/>
      <c r="G28" s="180"/>
    </row>
    <row r="29" spans="1:7" ht="30" customHeight="1" x14ac:dyDescent="0.25">
      <c r="A29" s="131" t="s">
        <v>53</v>
      </c>
      <c r="B29" s="223"/>
      <c r="C29" s="223"/>
      <c r="D29" s="181"/>
      <c r="E29" s="180"/>
      <c r="F29" s="180"/>
      <c r="G29" s="180"/>
    </row>
    <row r="30" spans="1:7" ht="15" customHeight="1" x14ac:dyDescent="0.25">
      <c r="A30" s="131" t="s">
        <v>54</v>
      </c>
      <c r="B30" s="235"/>
      <c r="C30" s="236"/>
      <c r="D30" s="181"/>
      <c r="E30" s="180"/>
      <c r="F30" s="180"/>
      <c r="G30" s="180"/>
    </row>
    <row r="31" spans="1:7" ht="19.5" customHeight="1" x14ac:dyDescent="0.25">
      <c r="A31" s="2" t="s">
        <v>55</v>
      </c>
      <c r="B31" s="2" t="s">
        <v>56</v>
      </c>
      <c r="C31" s="2" t="s">
        <v>57</v>
      </c>
      <c r="D31" s="249" t="s">
        <v>58</v>
      </c>
      <c r="E31" s="249"/>
      <c r="F31" s="249"/>
      <c r="G31" s="249"/>
    </row>
    <row r="32" spans="1:7" ht="15" customHeight="1" x14ac:dyDescent="0.25">
      <c r="A32" s="180"/>
      <c r="B32" s="180"/>
      <c r="C32" s="180"/>
      <c r="D32" s="239"/>
      <c r="E32" s="240"/>
      <c r="F32" s="240"/>
      <c r="G32" s="241"/>
    </row>
    <row r="33" spans="1:9" ht="15" customHeight="1" x14ac:dyDescent="0.25">
      <c r="A33" s="180"/>
      <c r="B33" s="180"/>
      <c r="C33" s="180"/>
      <c r="D33" s="242"/>
      <c r="E33" s="243"/>
      <c r="F33" s="243"/>
      <c r="G33" s="244"/>
    </row>
    <row r="34" spans="1:9" ht="15" customHeight="1" x14ac:dyDescent="0.25">
      <c r="A34" s="180"/>
      <c r="B34" s="180"/>
      <c r="C34" s="180"/>
      <c r="D34" s="242"/>
      <c r="E34" s="243"/>
      <c r="F34" s="243"/>
      <c r="G34" s="244"/>
    </row>
    <row r="35" spans="1:9" ht="15" customHeight="1" x14ac:dyDescent="0.25">
      <c r="A35" s="180"/>
      <c r="B35" s="180"/>
      <c r="C35" s="180"/>
      <c r="D35" s="245"/>
      <c r="E35" s="246"/>
      <c r="F35" s="246"/>
      <c r="G35" s="247"/>
    </row>
    <row r="36" spans="1:9" ht="18" customHeight="1" x14ac:dyDescent="0.25">
      <c r="A36" s="146" t="s">
        <v>59</v>
      </c>
    </row>
    <row r="37" spans="1:9" ht="29.25" customHeight="1" x14ac:dyDescent="0.25">
      <c r="A37" s="6" t="s">
        <v>60</v>
      </c>
      <c r="B37" s="5" t="s">
        <v>61</v>
      </c>
      <c r="C37" s="248" t="s">
        <v>62</v>
      </c>
      <c r="D37" s="207"/>
      <c r="E37" s="207"/>
      <c r="F37" s="207"/>
      <c r="G37" s="207"/>
    </row>
    <row r="38" spans="1:9" ht="29.25" customHeight="1" x14ac:dyDescent="0.25">
      <c r="A38" s="7" t="s">
        <v>63</v>
      </c>
      <c r="B38" s="5" t="s">
        <v>64</v>
      </c>
      <c r="C38" s="248" t="s">
        <v>65</v>
      </c>
      <c r="D38" s="207"/>
      <c r="E38" s="207"/>
      <c r="F38" s="207"/>
      <c r="G38" s="207"/>
    </row>
    <row r="39" spans="1:9" ht="29.25" customHeight="1" x14ac:dyDescent="0.25">
      <c r="A39" s="8" t="s">
        <v>66</v>
      </c>
      <c r="B39" s="5" t="s">
        <v>67</v>
      </c>
      <c r="C39" s="207" t="s">
        <v>68</v>
      </c>
      <c r="D39" s="207"/>
      <c r="E39" s="207"/>
      <c r="F39" s="207"/>
      <c r="G39" s="207"/>
    </row>
    <row r="40" spans="1:9" ht="14.25" customHeight="1" x14ac:dyDescent="0.25"/>
    <row r="41" spans="1:9" ht="23.25" customHeight="1" x14ac:dyDescent="0.25">
      <c r="A41" s="250" t="s">
        <v>69</v>
      </c>
      <c r="B41" s="251"/>
      <c r="C41" s="251"/>
      <c r="D41" s="251"/>
      <c r="E41" s="251"/>
      <c r="F41" s="251"/>
      <c r="G41" s="251"/>
      <c r="H41" s="251"/>
      <c r="I41" s="252"/>
    </row>
    <row r="42" spans="1:9" s="1" customFormat="1" ht="31.5" customHeight="1" x14ac:dyDescent="0.25">
      <c r="A42" s="102" t="s">
        <v>15</v>
      </c>
      <c r="B42" s="212" t="s">
        <v>70</v>
      </c>
      <c r="C42" s="212"/>
      <c r="D42" s="9" t="s">
        <v>71</v>
      </c>
      <c r="E42" s="10" t="s">
        <v>60</v>
      </c>
      <c r="F42" s="11" t="s">
        <v>63</v>
      </c>
      <c r="G42" s="12" t="s">
        <v>66</v>
      </c>
      <c r="H42" s="148" t="s">
        <v>72</v>
      </c>
      <c r="I42" s="13" t="s">
        <v>73</v>
      </c>
    </row>
    <row r="43" spans="1:9" ht="14.25" customHeight="1" x14ac:dyDescent="0.25">
      <c r="A43" s="4" t="s">
        <v>74</v>
      </c>
      <c r="B43" s="207" t="s">
        <v>75</v>
      </c>
      <c r="C43" s="207"/>
      <c r="D43" s="129">
        <f t="shared" ref="D43:D50" si="0">1-(E43+F43+I43)/(E43+F43+G43+I43)</f>
        <v>0</v>
      </c>
      <c r="E43" s="4">
        <f>COUNTIF('System Assessment'!$G$8:$G$27,"Red")</f>
        <v>0</v>
      </c>
      <c r="F43" s="4">
        <f>COUNTIF('System Assessment'!$G$8:$G$27,"Yellow")</f>
        <v>0</v>
      </c>
      <c r="G43" s="4">
        <f>COUNTIF('System Assessment'!$G$8:$G$27,"Green")</f>
        <v>0</v>
      </c>
      <c r="H43" s="4">
        <f>COUNTIF('System Assessment'!$G$8:$G$27,"N/A")</f>
        <v>0</v>
      </c>
      <c r="I43" s="4">
        <f>COUNTIF('System Assessment'!$G$8:$G$27,"")</f>
        <v>20</v>
      </c>
    </row>
    <row r="44" spans="1:9" ht="14.25" customHeight="1" x14ac:dyDescent="0.25">
      <c r="A44" s="4" t="s">
        <v>76</v>
      </c>
      <c r="B44" s="207" t="s">
        <v>77</v>
      </c>
      <c r="C44" s="207"/>
      <c r="D44" s="129">
        <f t="shared" si="0"/>
        <v>0</v>
      </c>
      <c r="E44" s="4">
        <f>COUNTIF('System Assessment'!$G$29:$G$46,"Red")</f>
        <v>0</v>
      </c>
      <c r="F44" s="4">
        <f>COUNTIF('System Assessment'!$G$29:$G$46,"Yellow")</f>
        <v>0</v>
      </c>
      <c r="G44" s="4">
        <f>COUNTIF('System Assessment'!$G$29:$G$46,"Green")</f>
        <v>0</v>
      </c>
      <c r="H44" s="4">
        <f>COUNTIF('System Assessment'!$G$29:$G$46,"N/A")</f>
        <v>0</v>
      </c>
      <c r="I44" s="4">
        <f>COUNTIF('System Assessment'!$G$29:$G$46,"")</f>
        <v>18</v>
      </c>
    </row>
    <row r="45" spans="1:9" ht="14.25" customHeight="1" x14ac:dyDescent="0.25">
      <c r="A45" s="4" t="s">
        <v>78</v>
      </c>
      <c r="B45" s="207" t="s">
        <v>79</v>
      </c>
      <c r="C45" s="207"/>
      <c r="D45" s="129">
        <f t="shared" si="0"/>
        <v>0</v>
      </c>
      <c r="E45" s="4">
        <f>COUNTIF('System Assessment'!$G$48:$G$67,"Red")</f>
        <v>0</v>
      </c>
      <c r="F45" s="4">
        <f>COUNTIF('System Assessment'!$G$48:$G$67,"Yellow")</f>
        <v>0</v>
      </c>
      <c r="G45" s="4">
        <f>COUNTIF('System Assessment'!$G$48:$G$67,"Green")</f>
        <v>0</v>
      </c>
      <c r="H45" s="4">
        <f>COUNTIF('System Assessment'!$G$48:$G$67,"N/A")</f>
        <v>0</v>
      </c>
      <c r="I45" s="4">
        <f>COUNTIF('System Assessment'!$G$48:$G$67,"")</f>
        <v>20</v>
      </c>
    </row>
    <row r="46" spans="1:9" ht="14.25" customHeight="1" x14ac:dyDescent="0.25">
      <c r="A46" s="4" t="s">
        <v>80</v>
      </c>
      <c r="B46" s="207" t="s">
        <v>81</v>
      </c>
      <c r="C46" s="207"/>
      <c r="D46" s="129">
        <f t="shared" si="0"/>
        <v>0</v>
      </c>
      <c r="E46" s="4">
        <f>COUNTIF('System Assessment'!$G$69:$G$85,"Red")</f>
        <v>0</v>
      </c>
      <c r="F46" s="4">
        <f>COUNTIF('System Assessment'!$G$69:$G$85,"Yellow")</f>
        <v>0</v>
      </c>
      <c r="G46" s="4">
        <f>COUNTIF('System Assessment'!$G$69:$G$85,"Green")</f>
        <v>0</v>
      </c>
      <c r="H46" s="4">
        <f>COUNTIF('System Assessment'!$G$69:$G$85,"N/A")</f>
        <v>0</v>
      </c>
      <c r="I46" s="4">
        <f>COUNTIF('System Assessment'!$G$69:$G$85,"")</f>
        <v>17</v>
      </c>
    </row>
    <row r="47" spans="1:9" ht="14.25" customHeight="1" x14ac:dyDescent="0.25">
      <c r="A47" s="4" t="s">
        <v>82</v>
      </c>
      <c r="B47" s="207" t="s">
        <v>83</v>
      </c>
      <c r="C47" s="207"/>
      <c r="D47" s="129">
        <f t="shared" si="0"/>
        <v>0</v>
      </c>
      <c r="E47" s="4">
        <f>COUNTIF('System Assessment'!$G$87:$G$95,"Red")</f>
        <v>0</v>
      </c>
      <c r="F47" s="4">
        <f>COUNTIF('System Assessment'!$G$87:$G$95,"Yellow")</f>
        <v>0</v>
      </c>
      <c r="G47" s="4">
        <f>COUNTIF('System Assessment'!$G$87:$G$95,"Green")</f>
        <v>0</v>
      </c>
      <c r="H47" s="4">
        <f>COUNTIF('System Assessment'!$G$87:$G$95,"N/A")</f>
        <v>0</v>
      </c>
      <c r="I47" s="4">
        <f>COUNTIF('System Assessment'!$G$87:$G$95,"")</f>
        <v>9</v>
      </c>
    </row>
    <row r="48" spans="1:9" ht="14.25" customHeight="1" x14ac:dyDescent="0.25">
      <c r="A48" s="4" t="s">
        <v>84</v>
      </c>
      <c r="B48" s="237" t="s">
        <v>85</v>
      </c>
      <c r="C48" s="238"/>
      <c r="D48" s="129">
        <f t="shared" si="0"/>
        <v>0</v>
      </c>
      <c r="E48" s="4">
        <f>COUNTIF('System Assessment'!$G$97:$G$102,"Red")</f>
        <v>0</v>
      </c>
      <c r="F48" s="4">
        <f>COUNTIF('System Assessment'!$G$97:$G$102,"Yellow")</f>
        <v>0</v>
      </c>
      <c r="G48" s="4">
        <f>COUNTIF('System Assessment'!$G$97:$G$102,"Green")</f>
        <v>0</v>
      </c>
      <c r="H48" s="4">
        <f>COUNTIF('System Assessment'!$G$97:$G$102,"N/A")</f>
        <v>0</v>
      </c>
      <c r="I48" s="4">
        <f>COUNTIF('System Assessment'!$G$97:$G$102,"")</f>
        <v>6</v>
      </c>
    </row>
    <row r="49" spans="1:9" ht="14.25" customHeight="1" x14ac:dyDescent="0.25">
      <c r="A49" s="4" t="s">
        <v>95</v>
      </c>
      <c r="B49" s="237" t="s">
        <v>1058</v>
      </c>
      <c r="C49" s="238"/>
      <c r="D49" s="129">
        <f t="shared" ref="D49" si="1">1-(E49+F49+I49)/(E49+F49+G49+I49)</f>
        <v>0</v>
      </c>
      <c r="E49" s="4">
        <f>COUNTIF('System Assessment'!$G$104:$G$113,"Red")</f>
        <v>0</v>
      </c>
      <c r="F49" s="4">
        <f>COUNTIF('System Assessment'!$G$104:$G$113,"Yellow")</f>
        <v>0</v>
      </c>
      <c r="G49" s="4">
        <f>COUNTIF('System Assessment'!$G$104:$G$113,"Green")</f>
        <v>0</v>
      </c>
      <c r="H49" s="4">
        <f>COUNTIF('System Assessment'!$G$104:$G$113,"N/A")</f>
        <v>0</v>
      </c>
      <c r="I49" s="4">
        <f>COUNTIF('System Assessment'!$G$104:$G$113,"")</f>
        <v>10</v>
      </c>
    </row>
    <row r="50" spans="1:9" ht="14.25" customHeight="1" x14ac:dyDescent="0.25">
      <c r="A50" s="4" t="s">
        <v>97</v>
      </c>
      <c r="B50" s="237" t="s">
        <v>1059</v>
      </c>
      <c r="C50" s="238"/>
      <c r="D50" s="129">
        <f t="shared" si="0"/>
        <v>0</v>
      </c>
      <c r="E50" s="4">
        <f>COUNTIF('System Assessment'!$G$115:$G$123,"Red")</f>
        <v>0</v>
      </c>
      <c r="F50" s="4">
        <f>COUNTIF('System Assessment'!$G$115:$G$123,"Yellow")</f>
        <v>0</v>
      </c>
      <c r="G50" s="4">
        <f>COUNTIF('System Assessment'!$G$115:$G$123,"Green")</f>
        <v>0</v>
      </c>
      <c r="H50" s="4">
        <f>COUNTIF('System Assessment'!$G$115:$G$123,"N/A")</f>
        <v>0</v>
      </c>
      <c r="I50" s="4">
        <f>COUNTIF('System Assessment'!$G$115:$G$123,"")</f>
        <v>9</v>
      </c>
    </row>
    <row r="51" spans="1:9" ht="14.25" customHeight="1" x14ac:dyDescent="0.25">
      <c r="A51" s="2" t="s">
        <v>86</v>
      </c>
      <c r="B51" s="208" t="s">
        <v>1060</v>
      </c>
      <c r="C51" s="209"/>
      <c r="D51" s="130">
        <f>AVERAGE(D43:D50)</f>
        <v>0</v>
      </c>
      <c r="E51" s="103">
        <f>SUM(E43:E50)</f>
        <v>0</v>
      </c>
      <c r="F51" s="103">
        <f>SUM(F43:F50)</f>
        <v>0</v>
      </c>
      <c r="G51" s="103">
        <f>SUM(G43:G50)</f>
        <v>0</v>
      </c>
      <c r="H51" s="103">
        <f>SUM(H43:H50)</f>
        <v>0</v>
      </c>
      <c r="I51" s="103">
        <f>SUM(I43:I50)</f>
        <v>109</v>
      </c>
    </row>
    <row r="52" spans="1:9" ht="14.25" customHeight="1" x14ac:dyDescent="0.25"/>
    <row r="53" spans="1:9" ht="23.25" customHeight="1" x14ac:dyDescent="0.25">
      <c r="A53" s="210" t="s">
        <v>87</v>
      </c>
      <c r="B53" s="211"/>
      <c r="C53" s="211"/>
      <c r="D53" s="211"/>
      <c r="E53" s="211"/>
      <c r="F53" s="211"/>
      <c r="G53" s="211"/>
      <c r="H53" s="174" t="s">
        <v>88</v>
      </c>
      <c r="I53" s="176"/>
    </row>
    <row r="54" spans="1:9" s="1" customFormat="1" ht="31.5" customHeight="1" x14ac:dyDescent="0.25">
      <c r="A54" s="102" t="s">
        <v>89</v>
      </c>
      <c r="B54" s="212" t="s">
        <v>70</v>
      </c>
      <c r="C54" s="212"/>
      <c r="D54" s="9" t="s">
        <v>71</v>
      </c>
      <c r="E54" s="10" t="s">
        <v>60</v>
      </c>
      <c r="F54" s="11" t="s">
        <v>63</v>
      </c>
      <c r="G54" s="12" t="s">
        <v>66</v>
      </c>
      <c r="H54" s="148" t="s">
        <v>72</v>
      </c>
      <c r="I54" s="13" t="s">
        <v>73</v>
      </c>
    </row>
    <row r="55" spans="1:9" ht="14.25" customHeight="1" x14ac:dyDescent="0.25">
      <c r="A55" s="4" t="s">
        <v>74</v>
      </c>
      <c r="B55" s="207" t="s">
        <v>90</v>
      </c>
      <c r="C55" s="207"/>
      <c r="D55" s="129">
        <f t="shared" ref="D55:D63" si="2">1-(E55+F55+I55)/(E55+F55+G55+I55)</f>
        <v>0</v>
      </c>
      <c r="E55" s="4">
        <f>COUNTIF('Fastening Systems Job Audit'!$G$8:$G$18,"Red")</f>
        <v>0</v>
      </c>
      <c r="F55" s="4">
        <f>COUNTIF('Fastening Systems Job Audit'!$G$8:$G$18,"Yellow")</f>
        <v>0</v>
      </c>
      <c r="G55" s="4">
        <f>COUNTIF('Fastening Systems Job Audit'!$G$8:$G$18,"Green")</f>
        <v>0</v>
      </c>
      <c r="H55" s="4">
        <f>COUNTIF('Fastening Systems Job Audit'!$G$8:$G$18,"N/A")</f>
        <v>0</v>
      </c>
      <c r="I55" s="4">
        <f>COUNTIF('Fastening Systems Job Audit'!$G$8:$G$18,"")</f>
        <v>11</v>
      </c>
    </row>
    <row r="56" spans="1:9" ht="14.25" customHeight="1" x14ac:dyDescent="0.25">
      <c r="A56" s="4" t="s">
        <v>76</v>
      </c>
      <c r="B56" s="207" t="s">
        <v>91</v>
      </c>
      <c r="C56" s="207"/>
      <c r="D56" s="129">
        <f t="shared" si="2"/>
        <v>0</v>
      </c>
      <c r="E56" s="4">
        <f>COUNTIF('Fastening Systems Job Audit'!$G$20:$G$35,"Red")</f>
        <v>0</v>
      </c>
      <c r="F56" s="4">
        <f>COUNTIF('Fastening Systems Job Audit'!$G$20:$G$35,"Yellow")</f>
        <v>0</v>
      </c>
      <c r="G56" s="4">
        <f>COUNTIF('Fastening Systems Job Audit'!$G$20:$G$35,"Green")</f>
        <v>0</v>
      </c>
      <c r="H56" s="4">
        <f>COUNTIF('Fastening Systems Job Audit'!$G$20:$G$35,"N/A")</f>
        <v>0</v>
      </c>
      <c r="I56" s="4">
        <f>COUNTIF('Fastening Systems Job Audit'!$G$20:$G$35,"")</f>
        <v>16</v>
      </c>
    </row>
    <row r="57" spans="1:9" ht="14.25" customHeight="1" x14ac:dyDescent="0.25">
      <c r="A57" s="4" t="s">
        <v>78</v>
      </c>
      <c r="B57" s="207" t="s">
        <v>92</v>
      </c>
      <c r="C57" s="207"/>
      <c r="D57" s="129">
        <f t="shared" si="2"/>
        <v>0</v>
      </c>
      <c r="E57" s="4">
        <f>COUNTIF('Fastening Systems Job Audit'!$G$37:$G$41,"Red")</f>
        <v>0</v>
      </c>
      <c r="F57" s="4">
        <f>COUNTIF('Fastening Systems Job Audit'!$G$37:$G$41,"Yellow")</f>
        <v>0</v>
      </c>
      <c r="G57" s="4">
        <f>COUNTIF('Fastening Systems Job Audit'!$G$37:$G$41,"Green")</f>
        <v>0</v>
      </c>
      <c r="H57" s="4">
        <f>COUNTIF('Fastening Systems Job Audit'!$G$37:$G$41,"N/A")</f>
        <v>0</v>
      </c>
      <c r="I57" s="4">
        <f>COUNTIF('Fastening Systems Job Audit'!$G$37:$G$41,"")</f>
        <v>5</v>
      </c>
    </row>
    <row r="58" spans="1:9" ht="14.25" customHeight="1" x14ac:dyDescent="0.25">
      <c r="A58" s="4" t="s">
        <v>80</v>
      </c>
      <c r="B58" s="207" t="s">
        <v>93</v>
      </c>
      <c r="C58" s="207"/>
      <c r="D58" s="129">
        <f t="shared" si="2"/>
        <v>0</v>
      </c>
      <c r="E58" s="4">
        <f>COUNTIF('Fastening Systems Job Audit'!$G$43:$G$47,"Red")</f>
        <v>0</v>
      </c>
      <c r="F58" s="4">
        <f>COUNTIF('Fastening Systems Job Audit'!$G$43:$G$47,"Yellow")</f>
        <v>0</v>
      </c>
      <c r="G58" s="4">
        <f>COUNTIF('Fastening Systems Job Audit'!$G$43:$G$47,"Green")</f>
        <v>0</v>
      </c>
      <c r="H58" s="4">
        <f>COUNTIF('Fastening Systems Job Audit'!$G$43:$G$47,"N/A")</f>
        <v>0</v>
      </c>
      <c r="I58" s="4">
        <f>COUNTIF('Fastening Systems Job Audit'!$G$43:$G$47,"")</f>
        <v>5</v>
      </c>
    </row>
    <row r="59" spans="1:9" ht="14.25" customHeight="1" x14ac:dyDescent="0.25">
      <c r="A59" s="4" t="s">
        <v>82</v>
      </c>
      <c r="B59" s="207" t="s">
        <v>83</v>
      </c>
      <c r="C59" s="207"/>
      <c r="D59" s="129">
        <f t="shared" si="2"/>
        <v>0</v>
      </c>
      <c r="E59" s="4">
        <f>COUNTIF('Fastening Systems Job Audit'!$G$49:$G$50,"Red")</f>
        <v>0</v>
      </c>
      <c r="F59" s="4">
        <f>COUNTIF('Fastening Systems Job Audit'!$G$49:$G$50,"Yellow")</f>
        <v>0</v>
      </c>
      <c r="G59" s="4">
        <f>COUNTIF('Fastening Systems Job Audit'!$G$49:$G$50,"Green")</f>
        <v>0</v>
      </c>
      <c r="H59" s="4">
        <f>COUNTIF('Fastening Systems Job Audit'!$G$49:$G$50,"N/A")</f>
        <v>0</v>
      </c>
      <c r="I59" s="4">
        <f>COUNTIF('Fastening Systems Job Audit'!$G$49:$G$50,"")</f>
        <v>2</v>
      </c>
    </row>
    <row r="60" spans="1:9" ht="14.25" customHeight="1" x14ac:dyDescent="0.25">
      <c r="A60" s="4" t="s">
        <v>84</v>
      </c>
      <c r="B60" s="207" t="s">
        <v>94</v>
      </c>
      <c r="C60" s="207"/>
      <c r="D60" s="129">
        <f t="shared" si="2"/>
        <v>0</v>
      </c>
      <c r="E60" s="4">
        <f>COUNTIF('Fastening Systems Job Audit'!$G$52:$G$58,"Red")</f>
        <v>0</v>
      </c>
      <c r="F60" s="4">
        <f>COUNTIF('Fastening Systems Job Audit'!$G$52:$G$58,"Yellow")</f>
        <v>0</v>
      </c>
      <c r="G60" s="4">
        <f>COUNTIF('Fastening Systems Job Audit'!$G$52:$G$58,"Green")</f>
        <v>0</v>
      </c>
      <c r="H60" s="4">
        <f>COUNTIF('Fastening Systems Job Audit'!$G$52:$G$58,"N/A")</f>
        <v>0</v>
      </c>
      <c r="I60" s="4">
        <f>COUNTIF('Fastening Systems Job Audit'!$G$52:$G$58,"")</f>
        <v>7</v>
      </c>
    </row>
    <row r="61" spans="1:9" ht="14.25" customHeight="1" x14ac:dyDescent="0.25">
      <c r="A61" s="4" t="s">
        <v>95</v>
      </c>
      <c r="B61" s="207" t="s">
        <v>96</v>
      </c>
      <c r="C61" s="207"/>
      <c r="D61" s="129">
        <f t="shared" si="2"/>
        <v>0</v>
      </c>
      <c r="E61" s="4">
        <f>COUNTIF('Fastening Systems Job Audit'!$G$60:$G$60,"Red")</f>
        <v>0</v>
      </c>
      <c r="F61" s="4">
        <f>COUNTIF('Fastening Systems Job Audit'!$G$60:$G$60,"Yellow")</f>
        <v>0</v>
      </c>
      <c r="G61" s="4">
        <f>COUNTIF('Fastening Systems Job Audit'!$G$60:$G$60,"Green")</f>
        <v>0</v>
      </c>
      <c r="H61" s="4">
        <f>COUNTIF('Fastening Systems Job Audit'!$G$60:$G$60,"N/A")</f>
        <v>0</v>
      </c>
      <c r="I61" s="4">
        <f>COUNTIF('Fastening Systems Job Audit'!$G$60:$G$60,"")</f>
        <v>1</v>
      </c>
    </row>
    <row r="62" spans="1:9" ht="14.25" customHeight="1" x14ac:dyDescent="0.25">
      <c r="A62" s="4" t="s">
        <v>97</v>
      </c>
      <c r="B62" s="207" t="s">
        <v>98</v>
      </c>
      <c r="C62" s="207"/>
      <c r="D62" s="129">
        <f t="shared" si="2"/>
        <v>0</v>
      </c>
      <c r="E62" s="4">
        <f>COUNTIF('Fastening Systems Job Audit'!$G$62:$G$72,"Red")</f>
        <v>0</v>
      </c>
      <c r="F62" s="4">
        <f>COUNTIF('Fastening Systems Job Audit'!$G$62:$G$72,"Yellow")</f>
        <v>0</v>
      </c>
      <c r="G62" s="4">
        <f>COUNTIF('Fastening Systems Job Audit'!$G$62:$G$72,"Green")</f>
        <v>0</v>
      </c>
      <c r="H62" s="4">
        <f>COUNTIF('Fastening Systems Job Audit'!$G$62:$G$72,"N/A")</f>
        <v>0</v>
      </c>
      <c r="I62" s="4">
        <f>COUNTIF('Fastening Systems Job Audit'!$G$62:$G$72,"")</f>
        <v>11</v>
      </c>
    </row>
    <row r="63" spans="1:9" ht="14.25" customHeight="1" x14ac:dyDescent="0.25">
      <c r="A63" s="4" t="s">
        <v>99</v>
      </c>
      <c r="B63" s="207" t="s">
        <v>100</v>
      </c>
      <c r="C63" s="207"/>
      <c r="D63" s="129">
        <f t="shared" si="2"/>
        <v>0</v>
      </c>
      <c r="E63" s="4">
        <f>COUNTIF('Fastening Systems Job Audit'!$G$74:$G$84,"Red")</f>
        <v>0</v>
      </c>
      <c r="F63" s="4">
        <f>COUNTIF('Fastening Systems Job Audit'!$G$74:$G$84,"Yellow")</f>
        <v>0</v>
      </c>
      <c r="G63" s="4">
        <f>COUNTIF('Fastening Systems Job Audit'!$G$74:$G$84,"Green")</f>
        <v>0</v>
      </c>
      <c r="H63" s="4">
        <f>COUNTIF('Fastening Systems Job Audit'!$G$74:$G$84,"N/A")</f>
        <v>0</v>
      </c>
      <c r="I63" s="4">
        <f>COUNTIF('Fastening Systems Job Audit'!$G$74:$G$84,"")</f>
        <v>11</v>
      </c>
    </row>
    <row r="64" spans="1:9" ht="14.25" customHeight="1" x14ac:dyDescent="0.25">
      <c r="A64" s="2" t="s">
        <v>86</v>
      </c>
      <c r="B64" s="208" t="s">
        <v>1061</v>
      </c>
      <c r="C64" s="209"/>
      <c r="D64" s="130">
        <f>AVERAGE(D55:D63)</f>
        <v>0</v>
      </c>
      <c r="E64" s="103">
        <f>SUM(E55:E63)</f>
        <v>0</v>
      </c>
      <c r="F64" s="103">
        <f>SUM(F55:F63)</f>
        <v>0</v>
      </c>
      <c r="G64" s="103">
        <f>SUM(G55:G63)</f>
        <v>0</v>
      </c>
      <c r="H64" s="103">
        <f>SUM(H55:H63)</f>
        <v>0</v>
      </c>
      <c r="I64" s="103">
        <f>SUM(I55:I63)</f>
        <v>69</v>
      </c>
    </row>
    <row r="65" spans="1:9" ht="14.25" customHeight="1" x14ac:dyDescent="0.25"/>
    <row r="66" spans="1:9" ht="23.25" customHeight="1" x14ac:dyDescent="0.25">
      <c r="A66" s="210" t="s">
        <v>101</v>
      </c>
      <c r="B66" s="211"/>
      <c r="C66" s="211"/>
      <c r="D66" s="211"/>
      <c r="E66" s="211"/>
      <c r="F66" s="211"/>
      <c r="G66" s="211"/>
      <c r="H66" s="174" t="s">
        <v>88</v>
      </c>
      <c r="I66" s="176"/>
    </row>
    <row r="67" spans="1:9" s="1" customFormat="1" ht="31.5" customHeight="1" x14ac:dyDescent="0.25">
      <c r="A67" s="102" t="s">
        <v>102</v>
      </c>
      <c r="B67" s="212" t="s">
        <v>70</v>
      </c>
      <c r="C67" s="212"/>
      <c r="D67" s="9" t="s">
        <v>71</v>
      </c>
      <c r="E67" s="10" t="s">
        <v>60</v>
      </c>
      <c r="F67" s="11" t="s">
        <v>63</v>
      </c>
      <c r="G67" s="12" t="s">
        <v>66</v>
      </c>
      <c r="H67" s="148" t="s">
        <v>72</v>
      </c>
      <c r="I67" s="13" t="s">
        <v>73</v>
      </c>
    </row>
    <row r="68" spans="1:9" ht="14.25" customHeight="1" x14ac:dyDescent="0.25">
      <c r="A68" s="4" t="s">
        <v>74</v>
      </c>
      <c r="B68" s="207" t="s">
        <v>90</v>
      </c>
      <c r="C68" s="207"/>
      <c r="D68" s="129">
        <f t="shared" ref="D68:D76" si="3">1-(E68+F68+I68)/(E68+F68+G68+I68)</f>
        <v>0</v>
      </c>
      <c r="E68" s="4">
        <f>COUNTIF('Leak Tester Job Audit'!$G$8:$G$13,"Red")</f>
        <v>0</v>
      </c>
      <c r="F68" s="4">
        <f>COUNTIF('Leak Tester Job Audit'!$G$8:$G$13,"Yellow")</f>
        <v>0</v>
      </c>
      <c r="G68" s="4">
        <f>COUNTIF('Leak Tester Job Audit'!$G$8:$G$13,"Green")</f>
        <v>0</v>
      </c>
      <c r="H68" s="4">
        <f>COUNTIF('Leak Tester Job Audit'!$G$8:$G$13,"N/A")</f>
        <v>0</v>
      </c>
      <c r="I68" s="4">
        <f>COUNTIF('Leak Tester Job Audit'!$G$8:$G$13,"")</f>
        <v>6</v>
      </c>
    </row>
    <row r="69" spans="1:9" ht="14.25" customHeight="1" x14ac:dyDescent="0.25">
      <c r="A69" s="4" t="s">
        <v>76</v>
      </c>
      <c r="B69" s="207" t="s">
        <v>91</v>
      </c>
      <c r="C69" s="207"/>
      <c r="D69" s="129">
        <f t="shared" si="3"/>
        <v>0</v>
      </c>
      <c r="E69" s="4">
        <f>COUNTIF('Leak Tester Job Audit'!$G$15:$G$19,"Red")</f>
        <v>0</v>
      </c>
      <c r="F69" s="4">
        <f>COUNTIF('Leak Tester Job Audit'!$G$15:$G$19,"Yellow")</f>
        <v>0</v>
      </c>
      <c r="G69" s="4">
        <f>COUNTIF('Leak Tester Job Audit'!$G$15:$G$19,"Green")</f>
        <v>0</v>
      </c>
      <c r="H69" s="4">
        <f>COUNTIF('Leak Tester Job Audit'!$G$15:$G$19,"N/A")</f>
        <v>0</v>
      </c>
      <c r="I69" s="4">
        <f>COUNTIF('Leak Tester Job Audit'!$G$15:$G$19,"")</f>
        <v>5</v>
      </c>
    </row>
    <row r="70" spans="1:9" ht="14.25" customHeight="1" x14ac:dyDescent="0.25">
      <c r="A70" s="4" t="s">
        <v>78</v>
      </c>
      <c r="B70" s="207" t="s">
        <v>92</v>
      </c>
      <c r="C70" s="207"/>
      <c r="D70" s="129">
        <f t="shared" si="3"/>
        <v>0</v>
      </c>
      <c r="E70" s="4">
        <f>COUNTIF('Leak Tester Job Audit'!$G$21:$G$28,"Red")</f>
        <v>0</v>
      </c>
      <c r="F70" s="4">
        <f>COUNTIF('Leak Tester Job Audit'!$G$21:$G$28,"Yellow")</f>
        <v>0</v>
      </c>
      <c r="G70" s="4">
        <f>COUNTIF('Leak Tester Job Audit'!$G$21:$G$28,"Green")</f>
        <v>0</v>
      </c>
      <c r="H70" s="4">
        <f>COUNTIF('Leak Tester Job Audit'!$G$21:$G$28,"N/A")</f>
        <v>0</v>
      </c>
      <c r="I70" s="4">
        <f>COUNTIF('Leak Tester Job Audit'!$G$21:$G$28,"")</f>
        <v>8</v>
      </c>
    </row>
    <row r="71" spans="1:9" ht="14.25" customHeight="1" x14ac:dyDescent="0.25">
      <c r="A71" s="4" t="s">
        <v>80</v>
      </c>
      <c r="B71" s="207" t="s">
        <v>93</v>
      </c>
      <c r="C71" s="207"/>
      <c r="D71" s="129">
        <f t="shared" si="3"/>
        <v>0</v>
      </c>
      <c r="E71" s="4">
        <f>COUNTIF('Leak Tester Job Audit'!$G$30:$G$31,"Red")</f>
        <v>0</v>
      </c>
      <c r="F71" s="4">
        <f>COUNTIF('Leak Tester Job Audit'!$G$30:$G$31,"Yellow")</f>
        <v>0</v>
      </c>
      <c r="G71" s="4">
        <f>COUNTIF('Leak Tester Job Audit'!$G$30:$G$31,"Green")</f>
        <v>0</v>
      </c>
      <c r="H71" s="4">
        <f>COUNTIF('Leak Tester Job Audit'!$G$30:$G$31,"N/A")</f>
        <v>0</v>
      </c>
      <c r="I71" s="4">
        <f>COUNTIF('Leak Tester Job Audit'!$G$30:$G$31,"")</f>
        <v>2</v>
      </c>
    </row>
    <row r="72" spans="1:9" ht="14.25" customHeight="1" x14ac:dyDescent="0.25">
      <c r="A72" s="4" t="s">
        <v>82</v>
      </c>
      <c r="B72" s="207" t="s">
        <v>83</v>
      </c>
      <c r="C72" s="207"/>
      <c r="D72" s="129">
        <f t="shared" si="3"/>
        <v>0</v>
      </c>
      <c r="E72" s="4">
        <f>COUNTIF('Leak Tester Job Audit'!$G$33:$G$36,"Red")</f>
        <v>0</v>
      </c>
      <c r="F72" s="4">
        <f>COUNTIF('Leak Tester Job Audit'!$G$33:$G$36,"Yellow")</f>
        <v>0</v>
      </c>
      <c r="G72" s="4">
        <f>COUNTIF('Leak Tester Job Audit'!$G$33:$G$36,"Green")</f>
        <v>0</v>
      </c>
      <c r="H72" s="4">
        <f>COUNTIF('Leak Tester Job Audit'!$G$33:$G$36,"N/A")</f>
        <v>0</v>
      </c>
      <c r="I72" s="4">
        <f>COUNTIF('Leak Tester Job Audit'!$G$33:$G$36,"")</f>
        <v>4</v>
      </c>
    </row>
    <row r="73" spans="1:9" ht="14.25" customHeight="1" x14ac:dyDescent="0.25">
      <c r="A73" s="4" t="s">
        <v>84</v>
      </c>
      <c r="B73" s="207" t="s">
        <v>94</v>
      </c>
      <c r="C73" s="207"/>
      <c r="D73" s="129">
        <f t="shared" si="3"/>
        <v>0</v>
      </c>
      <c r="E73" s="4">
        <f>COUNTIF('Leak Tester Job Audit'!$G$38:$G$47,"Red")</f>
        <v>0</v>
      </c>
      <c r="F73" s="4">
        <f>COUNTIF('Leak Tester Job Audit'!$G$38:$G$47,"Yellow")</f>
        <v>0</v>
      </c>
      <c r="G73" s="4">
        <f>COUNTIF('Leak Tester Job Audit'!$G$38:$G$47,"Green")</f>
        <v>0</v>
      </c>
      <c r="H73" s="4">
        <f>COUNTIF('Leak Tester Job Audit'!$G$38:$G$47,"N/A")</f>
        <v>0</v>
      </c>
      <c r="I73" s="4">
        <f>COUNTIF('Leak Tester Job Audit'!$G$38:$G$47,"")</f>
        <v>10</v>
      </c>
    </row>
    <row r="74" spans="1:9" ht="14.25" customHeight="1" x14ac:dyDescent="0.25">
      <c r="A74" s="4" t="s">
        <v>95</v>
      </c>
      <c r="B74" s="207" t="s">
        <v>96</v>
      </c>
      <c r="C74" s="207"/>
      <c r="D74" s="129">
        <f t="shared" si="3"/>
        <v>0</v>
      </c>
      <c r="E74" s="4">
        <f>COUNTIF('Leak Tester Job Audit'!$G$49:$G$49,"Red")</f>
        <v>0</v>
      </c>
      <c r="F74" s="4">
        <f>COUNTIF('Leak Tester Job Audit'!$G$49:$G$49,"Yellow")</f>
        <v>0</v>
      </c>
      <c r="G74" s="4">
        <f>COUNTIF('Leak Tester Job Audit'!$G$49:$G$49,"Green")</f>
        <v>0</v>
      </c>
      <c r="H74" s="4">
        <f>COUNTIF('Leak Tester Job Audit'!$G$49:$G$49,"N/A")</f>
        <v>0</v>
      </c>
      <c r="I74" s="4">
        <f>COUNTIF('Leak Tester Job Audit'!$G$49:$G$49,"")</f>
        <v>1</v>
      </c>
    </row>
    <row r="75" spans="1:9" ht="14.25" customHeight="1" x14ac:dyDescent="0.25">
      <c r="A75" s="4" t="s">
        <v>97</v>
      </c>
      <c r="B75" s="207" t="s">
        <v>98</v>
      </c>
      <c r="C75" s="207"/>
      <c r="D75" s="129">
        <f t="shared" si="3"/>
        <v>0</v>
      </c>
      <c r="E75" s="4">
        <f>COUNTIF('Leak Tester Job Audit'!$G$51:$G$52,"Red")</f>
        <v>0</v>
      </c>
      <c r="F75" s="4">
        <f>COUNTIF('Leak Tester Job Audit'!$G$51:$G$52,"Yellow")</f>
        <v>0</v>
      </c>
      <c r="G75" s="4">
        <f>COUNTIF('Leak Tester Job Audit'!$G$51:$G$52,"Green")</f>
        <v>0</v>
      </c>
      <c r="H75" s="4">
        <f>COUNTIF('Leak Tester Job Audit'!$G$51:$G$52,"N/A")</f>
        <v>0</v>
      </c>
      <c r="I75" s="4">
        <f>COUNTIF('Leak Tester Job Audit'!$G$51:$G$52,"")</f>
        <v>2</v>
      </c>
    </row>
    <row r="76" spans="1:9" ht="14.25" customHeight="1" x14ac:dyDescent="0.25">
      <c r="A76" s="4" t="s">
        <v>99</v>
      </c>
      <c r="B76" s="207" t="s">
        <v>100</v>
      </c>
      <c r="C76" s="207"/>
      <c r="D76" s="129">
        <f t="shared" si="3"/>
        <v>0</v>
      </c>
      <c r="E76" s="4">
        <f>COUNTIF('Leak Tester Job Audit'!$G$54:$G$59,"Red")</f>
        <v>0</v>
      </c>
      <c r="F76" s="4">
        <f>COUNTIF('Leak Tester Job Audit'!$G$54:$G$59,"Yellow")</f>
        <v>0</v>
      </c>
      <c r="G76" s="4">
        <f>COUNTIF('Leak Tester Job Audit'!$G$54:$G$59,"Green")</f>
        <v>0</v>
      </c>
      <c r="H76" s="4">
        <f>COUNTIF('Leak Tester Job Audit'!$G$54:$G$59,"N/A")</f>
        <v>0</v>
      </c>
      <c r="I76" s="4">
        <f>COUNTIF('Leak Tester Job Audit'!$G$54:$G$59,"")</f>
        <v>6</v>
      </c>
    </row>
    <row r="77" spans="1:9" ht="14.25" customHeight="1" x14ac:dyDescent="0.25">
      <c r="A77" s="2" t="s">
        <v>86</v>
      </c>
      <c r="B77" s="208" t="s">
        <v>1062</v>
      </c>
      <c r="C77" s="209"/>
      <c r="D77" s="130">
        <f>AVERAGE(D68:D76)</f>
        <v>0</v>
      </c>
      <c r="E77" s="103">
        <f>SUM(E68:E76)</f>
        <v>0</v>
      </c>
      <c r="F77" s="103">
        <f>SUM(F68:F76)</f>
        <v>0</v>
      </c>
      <c r="G77" s="103">
        <f>SUM(G68:G76)</f>
        <v>0</v>
      </c>
      <c r="H77" s="103">
        <f>SUM(H68:H76)</f>
        <v>0</v>
      </c>
      <c r="I77" s="103">
        <f>SUM(I68:I76)</f>
        <v>44</v>
      </c>
    </row>
    <row r="78" spans="1:9" ht="14.25" customHeight="1" x14ac:dyDescent="0.25"/>
    <row r="79" spans="1:9" ht="23.25" customHeight="1" x14ac:dyDescent="0.25">
      <c r="A79" s="210" t="s">
        <v>103</v>
      </c>
      <c r="B79" s="211"/>
      <c r="C79" s="211"/>
      <c r="D79" s="211"/>
      <c r="E79" s="211"/>
      <c r="F79" s="211"/>
      <c r="G79" s="211"/>
      <c r="H79" s="174" t="s">
        <v>88</v>
      </c>
      <c r="I79" s="176"/>
    </row>
    <row r="80" spans="1:9" s="1" customFormat="1" ht="31.5" customHeight="1" x14ac:dyDescent="0.25">
      <c r="A80" s="102" t="s">
        <v>104</v>
      </c>
      <c r="B80" s="212" t="s">
        <v>70</v>
      </c>
      <c r="C80" s="212"/>
      <c r="D80" s="9" t="s">
        <v>71</v>
      </c>
      <c r="E80" s="10" t="s">
        <v>60</v>
      </c>
      <c r="F80" s="11" t="s">
        <v>63</v>
      </c>
      <c r="G80" s="12" t="s">
        <v>66</v>
      </c>
      <c r="H80" s="148" t="s">
        <v>72</v>
      </c>
      <c r="I80" s="13" t="s">
        <v>73</v>
      </c>
    </row>
    <row r="81" spans="1:9" ht="14.25" customHeight="1" x14ac:dyDescent="0.25">
      <c r="A81" s="4" t="s">
        <v>74</v>
      </c>
      <c r="B81" s="207" t="s">
        <v>90</v>
      </c>
      <c r="C81" s="207"/>
      <c r="D81" s="129">
        <f t="shared" ref="D81:D89" si="4">1-(E81+F81+I81)/(E81+F81+G81+I81)</f>
        <v>0</v>
      </c>
      <c r="E81" s="4">
        <f>COUNTIF('PressFit Operations Job Audit'!$G$8:$G$16,"Red")</f>
        <v>0</v>
      </c>
      <c r="F81" s="4">
        <f>COUNTIF('PressFit Operations Job Audit'!$G$8:$G$16,"Yellow")</f>
        <v>0</v>
      </c>
      <c r="G81" s="4">
        <f>COUNTIF('PressFit Operations Job Audit'!$G$8:$G$16,"Green")</f>
        <v>0</v>
      </c>
      <c r="H81" s="4">
        <f>COUNTIF('PressFit Operations Job Audit'!$G$8:$G$16,"N/A")</f>
        <v>0</v>
      </c>
      <c r="I81" s="4">
        <f>COUNTIF('PressFit Operations Job Audit'!$G$8:$G$16,"")</f>
        <v>9</v>
      </c>
    </row>
    <row r="82" spans="1:9" ht="14.25" customHeight="1" x14ac:dyDescent="0.25">
      <c r="A82" s="4" t="s">
        <v>76</v>
      </c>
      <c r="B82" s="207" t="s">
        <v>91</v>
      </c>
      <c r="C82" s="207"/>
      <c r="D82" s="129">
        <f t="shared" si="4"/>
        <v>0</v>
      </c>
      <c r="E82" s="4">
        <f>COUNTIF('PressFit Operations Job Audit'!$G$18:$G$26,"Red")</f>
        <v>0</v>
      </c>
      <c r="F82" s="4">
        <f>COUNTIF('PressFit Operations Job Audit'!$G$18:$G$26,"Yellow")</f>
        <v>0</v>
      </c>
      <c r="G82" s="4">
        <f>COUNTIF('PressFit Operations Job Audit'!$G$18:$G$26,"Green")</f>
        <v>0</v>
      </c>
      <c r="H82" s="4">
        <f>COUNTIF('PressFit Operations Job Audit'!$G$18:$G$26,"N/A")</f>
        <v>0</v>
      </c>
      <c r="I82" s="4">
        <f>COUNTIF('PressFit Operations Job Audit'!$G$18:$G$26,"")</f>
        <v>9</v>
      </c>
    </row>
    <row r="83" spans="1:9" ht="14.25" customHeight="1" x14ac:dyDescent="0.25">
      <c r="A83" s="4" t="s">
        <v>78</v>
      </c>
      <c r="B83" s="207" t="s">
        <v>92</v>
      </c>
      <c r="C83" s="207"/>
      <c r="D83" s="129">
        <f t="shared" si="4"/>
        <v>0</v>
      </c>
      <c r="E83" s="4">
        <f>COUNTIF('PressFit Operations Job Audit'!$G$28:$G$28, "Red")</f>
        <v>0</v>
      </c>
      <c r="F83" s="4">
        <f>COUNTIF('PressFit Operations Job Audit'!$G$28:$G$28, "Yellow")</f>
        <v>0</v>
      </c>
      <c r="G83" s="4">
        <f>COUNTIF('PressFit Operations Job Audit'!$G$28:$G$28,"Green")</f>
        <v>0</v>
      </c>
      <c r="H83" s="4">
        <f>COUNTIF('PressFit Operations Job Audit'!$G$28:$G$28,"N/A")</f>
        <v>0</v>
      </c>
      <c r="I83" s="4">
        <f>COUNTIF('PressFit Operations Job Audit'!$G$28:$G$28,"")</f>
        <v>1</v>
      </c>
    </row>
    <row r="84" spans="1:9" ht="14.25" customHeight="1" x14ac:dyDescent="0.25">
      <c r="A84" s="4" t="s">
        <v>80</v>
      </c>
      <c r="B84" s="207" t="s">
        <v>93</v>
      </c>
      <c r="C84" s="207"/>
      <c r="D84" s="129">
        <f t="shared" si="4"/>
        <v>0</v>
      </c>
      <c r="E84" s="4">
        <f>COUNTIF('PressFit Operations Job Audit'!$G$30:$G$33,"Red")</f>
        <v>0</v>
      </c>
      <c r="F84" s="4">
        <f>COUNTIF('PressFit Operations Job Audit'!$G$30:$G$33,"Yellow")</f>
        <v>0</v>
      </c>
      <c r="G84" s="4">
        <f>COUNTIF('PressFit Operations Job Audit'!$G$30:$G$33,"Green")</f>
        <v>0</v>
      </c>
      <c r="H84" s="4">
        <f>COUNTIF('PressFit Operations Job Audit'!$G$30:$G$33,"N/A")</f>
        <v>0</v>
      </c>
      <c r="I84" s="4">
        <f>COUNTIF('PressFit Operations Job Audit'!$G$30:$G$33,"")</f>
        <v>4</v>
      </c>
    </row>
    <row r="85" spans="1:9" ht="14.25" customHeight="1" x14ac:dyDescent="0.25">
      <c r="A85" s="4" t="s">
        <v>82</v>
      </c>
      <c r="B85" s="207" t="s">
        <v>83</v>
      </c>
      <c r="C85" s="207"/>
      <c r="D85" s="129">
        <f t="shared" si="4"/>
        <v>0</v>
      </c>
      <c r="E85" s="4">
        <f>COUNTIF('PressFit Operations Job Audit'!$G$35:$G$37,"Red")</f>
        <v>0</v>
      </c>
      <c r="F85" s="4">
        <f>COUNTIF('PressFit Operations Job Audit'!$G$35:$G$37,"Yellow")</f>
        <v>0</v>
      </c>
      <c r="G85" s="4">
        <f>COUNTIF('PressFit Operations Job Audit'!$G$35:$G$37,"Green")</f>
        <v>0</v>
      </c>
      <c r="H85" s="4">
        <f>COUNTIF('PressFit Operations Job Audit'!$G$35:$G$37,"N/A")</f>
        <v>0</v>
      </c>
      <c r="I85" s="4">
        <f>COUNTIF('PressFit Operations Job Audit'!$G$35:$G$37,"")</f>
        <v>3</v>
      </c>
    </row>
    <row r="86" spans="1:9" ht="14.25" customHeight="1" x14ac:dyDescent="0.25">
      <c r="A86" s="4" t="s">
        <v>84</v>
      </c>
      <c r="B86" s="207" t="s">
        <v>94</v>
      </c>
      <c r="C86" s="207"/>
      <c r="D86" s="129">
        <f t="shared" si="4"/>
        <v>0</v>
      </c>
      <c r="E86" s="4">
        <f>COUNTIF('PressFit Operations Job Audit'!$G$39:$G$43,"Red")</f>
        <v>0</v>
      </c>
      <c r="F86" s="4">
        <f>COUNTIF('PressFit Operations Job Audit'!$G$39:$G$43,"Yellow")</f>
        <v>0</v>
      </c>
      <c r="G86" s="4">
        <f>COUNTIF('PressFit Operations Job Audit'!$G$39:$G$43,"Green")</f>
        <v>0</v>
      </c>
      <c r="H86" s="4">
        <f>COUNTIF('PressFit Operations Job Audit'!$G$39:$G$43,"N/A")</f>
        <v>0</v>
      </c>
      <c r="I86" s="4">
        <f>COUNTIF('PressFit Operations Job Audit'!$G$39:$G$43,"")</f>
        <v>5</v>
      </c>
    </row>
    <row r="87" spans="1:9" ht="14.25" customHeight="1" x14ac:dyDescent="0.25">
      <c r="A87" s="4" t="s">
        <v>95</v>
      </c>
      <c r="B87" s="207" t="s">
        <v>96</v>
      </c>
      <c r="C87" s="207"/>
      <c r="D87" s="129">
        <f t="shared" si="4"/>
        <v>0</v>
      </c>
      <c r="E87" s="4">
        <f>COUNTIF('PressFit Operations Job Audit'!$G$46:$G$46,"Red")</f>
        <v>0</v>
      </c>
      <c r="F87" s="4">
        <f>COUNTIF('PressFit Operations Job Audit'!$G$46:$G$46,"Yellow")</f>
        <v>0</v>
      </c>
      <c r="G87" s="4">
        <f>COUNTIF('PressFit Operations Job Audit'!$G$46:$G$46,"Green")</f>
        <v>0</v>
      </c>
      <c r="H87" s="4">
        <f>COUNTIF('PressFit Operations Job Audit'!$G$46:$G$46,"N/A")</f>
        <v>0</v>
      </c>
      <c r="I87" s="4">
        <f>COUNTIF('PressFit Operations Job Audit'!$G$46:$G$46,"")</f>
        <v>1</v>
      </c>
    </row>
    <row r="88" spans="1:9" ht="14.25" customHeight="1" x14ac:dyDescent="0.25">
      <c r="A88" s="4" t="s">
        <v>97</v>
      </c>
      <c r="B88" s="207" t="s">
        <v>98</v>
      </c>
      <c r="C88" s="207"/>
      <c r="D88" s="129">
        <f t="shared" si="4"/>
        <v>0</v>
      </c>
      <c r="E88" s="4">
        <f>COUNTIF('PressFit Operations Job Audit'!$G$48:$G$48,"Red")</f>
        <v>0</v>
      </c>
      <c r="F88" s="4">
        <f>COUNTIF('PressFit Operations Job Audit'!$G$48:$G$48,"Yellow")</f>
        <v>0</v>
      </c>
      <c r="G88" s="4">
        <f>COUNTIF('PressFit Operations Job Audit'!$G$48:$G$48,"Green")</f>
        <v>0</v>
      </c>
      <c r="H88" s="4">
        <f>COUNTIF('PressFit Operations Job Audit'!$G$48:$G$48,"N/A")</f>
        <v>0</v>
      </c>
      <c r="I88" s="4">
        <f>COUNTIF('PressFit Operations Job Audit'!$G$48:$G$48,"")</f>
        <v>1</v>
      </c>
    </row>
    <row r="89" spans="1:9" ht="14.25" customHeight="1" x14ac:dyDescent="0.25">
      <c r="A89" s="4" t="s">
        <v>99</v>
      </c>
      <c r="B89" s="207" t="s">
        <v>100</v>
      </c>
      <c r="C89" s="207"/>
      <c r="D89" s="129">
        <f t="shared" si="4"/>
        <v>0</v>
      </c>
      <c r="E89" s="4">
        <f>COUNTIF('PressFit Operations Job Audit'!$G$50:$G$55,"Red")</f>
        <v>0</v>
      </c>
      <c r="F89" s="4">
        <f>COUNTIF('PressFit Operations Job Audit'!$G$50:$G$55,"Yellow")</f>
        <v>0</v>
      </c>
      <c r="G89" s="4">
        <f>COUNTIF('PressFit Operations Job Audit'!$G$50:$G$55,"Green")</f>
        <v>0</v>
      </c>
      <c r="H89" s="4">
        <f>COUNTIF('PressFit Operations Job Audit'!$G$50:$G$55,"N/A")</f>
        <v>0</v>
      </c>
      <c r="I89" s="4">
        <f>COUNTIF('PressFit Operations Job Audit'!$G$50:$G$55,"")</f>
        <v>6</v>
      </c>
    </row>
    <row r="90" spans="1:9" ht="14.25" customHeight="1" x14ac:dyDescent="0.25">
      <c r="A90" s="2" t="s">
        <v>86</v>
      </c>
      <c r="B90" s="208" t="s">
        <v>1063</v>
      </c>
      <c r="C90" s="209"/>
      <c r="D90" s="130">
        <f>AVERAGE(D81:D89)</f>
        <v>0</v>
      </c>
      <c r="E90" s="103">
        <f>SUM(E81:E89)</f>
        <v>0</v>
      </c>
      <c r="F90" s="103">
        <f>SUM(F81:F89)</f>
        <v>0</v>
      </c>
      <c r="G90" s="103">
        <f>SUM(G81:G89)</f>
        <v>0</v>
      </c>
      <c r="H90" s="103">
        <f>SUM(H81:H89)</f>
        <v>0</v>
      </c>
      <c r="I90" s="103">
        <f>SUM(I81:I89)</f>
        <v>39</v>
      </c>
    </row>
    <row r="91" spans="1:9" ht="14.25" customHeight="1" x14ac:dyDescent="0.25"/>
    <row r="92" spans="1:9" ht="23.25" customHeight="1" x14ac:dyDescent="0.25">
      <c r="A92" s="210" t="s">
        <v>105</v>
      </c>
      <c r="B92" s="211"/>
      <c r="C92" s="211"/>
      <c r="D92" s="211"/>
      <c r="E92" s="211"/>
      <c r="F92" s="211"/>
      <c r="G92" s="211"/>
      <c r="H92" s="174" t="s">
        <v>88</v>
      </c>
      <c r="I92" s="176"/>
    </row>
    <row r="93" spans="1:9" s="1" customFormat="1" ht="31.5" customHeight="1" x14ac:dyDescent="0.25">
      <c r="A93" s="102" t="s">
        <v>106</v>
      </c>
      <c r="B93" s="212" t="s">
        <v>70</v>
      </c>
      <c r="C93" s="212"/>
      <c r="D93" s="9" t="s">
        <v>71</v>
      </c>
      <c r="E93" s="10" t="s">
        <v>60</v>
      </c>
      <c r="F93" s="11" t="s">
        <v>63</v>
      </c>
      <c r="G93" s="12" t="s">
        <v>66</v>
      </c>
      <c r="H93" s="148" t="s">
        <v>72</v>
      </c>
      <c r="I93" s="13" t="s">
        <v>73</v>
      </c>
    </row>
    <row r="94" spans="1:9" ht="14.25" customHeight="1" x14ac:dyDescent="0.25">
      <c r="A94" s="4" t="s">
        <v>74</v>
      </c>
      <c r="B94" s="207" t="s">
        <v>90</v>
      </c>
      <c r="C94" s="207"/>
      <c r="D94" s="129">
        <f t="shared" ref="D94:D102" si="5">1-(E94+F94+I94)/(E94+F94+G94+I94)</f>
        <v>0</v>
      </c>
      <c r="E94" s="4">
        <f>COUNTIF('Material Dispense Job Audit'!$G$8:$G$18,"Red")</f>
        <v>0</v>
      </c>
      <c r="F94" s="4">
        <f>COUNTIF('Material Dispense Job Audit'!$G$8:$G$18,"Yellow")</f>
        <v>0</v>
      </c>
      <c r="G94" s="4">
        <f>COUNTIF('Material Dispense Job Audit'!$G$8:$G$18,"Green")</f>
        <v>0</v>
      </c>
      <c r="H94" s="4">
        <f>COUNTIF('Material Dispense Job Audit'!$G$8:$G$18,"N/A")</f>
        <v>0</v>
      </c>
      <c r="I94" s="4">
        <f>COUNTIF('Material Dispense Job Audit'!$G$8:$G$18,"")</f>
        <v>11</v>
      </c>
    </row>
    <row r="95" spans="1:9" ht="14.25" customHeight="1" x14ac:dyDescent="0.25">
      <c r="A95" s="4" t="s">
        <v>76</v>
      </c>
      <c r="B95" s="207" t="s">
        <v>91</v>
      </c>
      <c r="C95" s="207"/>
      <c r="D95" s="129">
        <f t="shared" si="5"/>
        <v>0</v>
      </c>
      <c r="E95" s="4">
        <f>COUNTIF('Material Dispense Job Audit'!$G$20:$G$37,"Red")</f>
        <v>0</v>
      </c>
      <c r="F95" s="4">
        <f>COUNTIF('Material Dispense Job Audit'!$G$20:$G$37,"Yellow")</f>
        <v>0</v>
      </c>
      <c r="G95" s="4">
        <f>COUNTIF('Material Dispense Job Audit'!$G$20:$G$37,"Green")</f>
        <v>0</v>
      </c>
      <c r="H95" s="4">
        <f>COUNTIF('Material Dispense Job Audit'!$G$20:$G$37,"N/A")</f>
        <v>0</v>
      </c>
      <c r="I95" s="4">
        <f>COUNTIF('Material Dispense Job Audit'!$G$20:$G$37,"")</f>
        <v>18</v>
      </c>
    </row>
    <row r="96" spans="1:9" ht="14.25" customHeight="1" x14ac:dyDescent="0.25">
      <c r="A96" s="4" t="s">
        <v>78</v>
      </c>
      <c r="B96" s="207" t="s">
        <v>92</v>
      </c>
      <c r="C96" s="207"/>
      <c r="D96" s="129">
        <f t="shared" si="5"/>
        <v>0</v>
      </c>
      <c r="E96" s="4">
        <f>COUNTIF('Material Dispense Job Audit'!$G$39:$G$41,"Red")</f>
        <v>0</v>
      </c>
      <c r="F96" s="4">
        <f>COUNTIF('Material Dispense Job Audit'!$G$39:$G$41,"Yellow")</f>
        <v>0</v>
      </c>
      <c r="G96" s="4">
        <f>COUNTIF('Material Dispense Job Audit'!$G$39:$G$41,"Green")</f>
        <v>0</v>
      </c>
      <c r="H96" s="4">
        <f>COUNTIF('Material Dispense Job Audit'!$G$39:$G$41,"N/A")</f>
        <v>0</v>
      </c>
      <c r="I96" s="4">
        <f>COUNTIF('Material Dispense Job Audit'!$G$39:$G$41,"")</f>
        <v>3</v>
      </c>
    </row>
    <row r="97" spans="1:9" ht="14.25" customHeight="1" x14ac:dyDescent="0.25">
      <c r="A97" s="4" t="s">
        <v>80</v>
      </c>
      <c r="B97" s="207" t="s">
        <v>93</v>
      </c>
      <c r="C97" s="207"/>
      <c r="D97" s="129">
        <f t="shared" si="5"/>
        <v>0</v>
      </c>
      <c r="E97" s="4">
        <f>COUNTIF('Material Dispense Job Audit'!$G$43:$G$47,"Red")</f>
        <v>0</v>
      </c>
      <c r="F97" s="4">
        <f>COUNTIF('Material Dispense Job Audit'!$G$43:$G$47,"Yellow")</f>
        <v>0</v>
      </c>
      <c r="G97" s="4">
        <f>COUNTIF('Material Dispense Job Audit'!$G$43:$G$47,"Green")</f>
        <v>0</v>
      </c>
      <c r="H97" s="4">
        <f>COUNTIF('Material Dispense Job Audit'!$G$43:$G$47,"N/A")</f>
        <v>0</v>
      </c>
      <c r="I97" s="4">
        <f>COUNTIF('Material Dispense Job Audit'!$G$43:$G$47,"")</f>
        <v>5</v>
      </c>
    </row>
    <row r="98" spans="1:9" ht="14.25" customHeight="1" x14ac:dyDescent="0.25">
      <c r="A98" s="4" t="s">
        <v>82</v>
      </c>
      <c r="B98" s="207" t="s">
        <v>83</v>
      </c>
      <c r="C98" s="207"/>
      <c r="D98" s="129">
        <f t="shared" si="5"/>
        <v>0</v>
      </c>
      <c r="E98" s="4">
        <f>COUNTIF('Material Dispense Job Audit'!$G$49:$G$53,"Red")</f>
        <v>0</v>
      </c>
      <c r="F98" s="4">
        <f>COUNTIF('Material Dispense Job Audit'!$G$49:$G$53,"Yellow")</f>
        <v>0</v>
      </c>
      <c r="G98" s="4">
        <f>COUNTIF('Material Dispense Job Audit'!$G$49:$G$53,"Green")</f>
        <v>0</v>
      </c>
      <c r="H98" s="4">
        <f>COUNTIF('Material Dispense Job Audit'!$G$49:$G$53,"N/A")</f>
        <v>0</v>
      </c>
      <c r="I98" s="4">
        <f>COUNTIF('Material Dispense Job Audit'!$G$49:$G$53,"")</f>
        <v>5</v>
      </c>
    </row>
    <row r="99" spans="1:9" ht="14.25" customHeight="1" x14ac:dyDescent="0.25">
      <c r="A99" s="4" t="s">
        <v>84</v>
      </c>
      <c r="B99" s="207" t="s">
        <v>94</v>
      </c>
      <c r="C99" s="207"/>
      <c r="D99" s="129">
        <f t="shared" si="5"/>
        <v>0</v>
      </c>
      <c r="E99" s="4">
        <f>COUNTIF('Material Dispense Job Audit'!$G$55:$G$60,"Red")</f>
        <v>0</v>
      </c>
      <c r="F99" s="4">
        <f>COUNTIF('Material Dispense Job Audit'!$G$55:$G$60,"Yellow")</f>
        <v>0</v>
      </c>
      <c r="G99" s="4">
        <f>COUNTIF('Material Dispense Job Audit'!$G$55:$G$60,"Green")</f>
        <v>0</v>
      </c>
      <c r="H99" s="4">
        <f>COUNTIF('Material Dispense Job Audit'!$G$55:$G$60,"N/A")</f>
        <v>0</v>
      </c>
      <c r="I99" s="4">
        <f>COUNTIF('Material Dispense Job Audit'!$G$55:$G$60,"")</f>
        <v>6</v>
      </c>
    </row>
    <row r="100" spans="1:9" ht="14.25" customHeight="1" x14ac:dyDescent="0.25">
      <c r="A100" s="4" t="s">
        <v>95</v>
      </c>
      <c r="B100" s="207" t="s">
        <v>96</v>
      </c>
      <c r="C100" s="207"/>
      <c r="D100" s="129">
        <f t="shared" si="5"/>
        <v>0</v>
      </c>
      <c r="E100" s="4">
        <f>COUNTIF('Material Dispense Job Audit'!$G$62:$G$62,"Red")</f>
        <v>0</v>
      </c>
      <c r="F100" s="4">
        <f>COUNTIF('Material Dispense Job Audit'!$G$62:$G$62,"Yellow")</f>
        <v>0</v>
      </c>
      <c r="G100" s="4">
        <f>COUNTIF('Material Dispense Job Audit'!$G$62:$G$62,"Green")</f>
        <v>0</v>
      </c>
      <c r="H100" s="4">
        <f>COUNTIF('Material Dispense Job Audit'!$G$62:$G$62,"N/A")</f>
        <v>0</v>
      </c>
      <c r="I100" s="4">
        <f>COUNTIF('Material Dispense Job Audit'!$G$62:$G$62,"")</f>
        <v>1</v>
      </c>
    </row>
    <row r="101" spans="1:9" ht="14.25" customHeight="1" x14ac:dyDescent="0.25">
      <c r="A101" s="4" t="s">
        <v>97</v>
      </c>
      <c r="B101" s="207" t="s">
        <v>98</v>
      </c>
      <c r="C101" s="207"/>
      <c r="D101" s="129">
        <f t="shared" si="5"/>
        <v>0</v>
      </c>
      <c r="E101" s="4">
        <f>COUNTIF('Material Dispense Job Audit'!$G$64:$G$73,"Red")</f>
        <v>0</v>
      </c>
      <c r="F101" s="4">
        <f>COUNTIF('Material Dispense Job Audit'!$G$64:$G$73,"Yellow")</f>
        <v>0</v>
      </c>
      <c r="G101" s="4">
        <f>COUNTIF('Material Dispense Job Audit'!$G$64:$G$73,"Green")</f>
        <v>0</v>
      </c>
      <c r="H101" s="4">
        <f>COUNTIF('Material Dispense Job Audit'!$G$64:$G$73,"N/A")</f>
        <v>0</v>
      </c>
      <c r="I101" s="4">
        <f>COUNTIF('Material Dispense Job Audit'!$G$64:$G$73,"")</f>
        <v>10</v>
      </c>
    </row>
    <row r="102" spans="1:9" ht="14.25" customHeight="1" x14ac:dyDescent="0.25">
      <c r="A102" s="4" t="s">
        <v>99</v>
      </c>
      <c r="B102" s="207" t="s">
        <v>100</v>
      </c>
      <c r="C102" s="207"/>
      <c r="D102" s="129">
        <f t="shared" si="5"/>
        <v>0</v>
      </c>
      <c r="E102" s="4">
        <f>COUNTIF('Material Dispense Job Audit'!$G$75:$G$80,"Red")</f>
        <v>0</v>
      </c>
      <c r="F102" s="4">
        <f>COUNTIF('Material Dispense Job Audit'!$G$75:$G$80,"Yellow")</f>
        <v>0</v>
      </c>
      <c r="G102" s="4">
        <f>COUNTIF('Material Dispense Job Audit'!$G$75:$G$80,"Green")</f>
        <v>0</v>
      </c>
      <c r="H102" s="4">
        <f>COUNTIF('Material Dispense Job Audit'!$G$75:$G$80,"N/A")</f>
        <v>0</v>
      </c>
      <c r="I102" s="4">
        <f>COUNTIF('Material Dispense Job Audit'!$G$75:$G$80,"")</f>
        <v>6</v>
      </c>
    </row>
    <row r="103" spans="1:9" ht="14.25" customHeight="1" x14ac:dyDescent="0.25">
      <c r="A103" s="2" t="s">
        <v>86</v>
      </c>
      <c r="B103" s="208" t="s">
        <v>1064</v>
      </c>
      <c r="C103" s="209"/>
      <c r="D103" s="130">
        <f>AVERAGE(D94:D102)</f>
        <v>0</v>
      </c>
      <c r="E103" s="103">
        <f>SUM(E94:E102)</f>
        <v>0</v>
      </c>
      <c r="F103" s="103">
        <f>SUM(F94:F102)</f>
        <v>0</v>
      </c>
      <c r="G103" s="103">
        <f>SUM(G94:G102)</f>
        <v>0</v>
      </c>
      <c r="H103" s="103">
        <f>SUM(H94:H102)</f>
        <v>0</v>
      </c>
      <c r="I103" s="103">
        <f>SUM(I94:I102)</f>
        <v>65</v>
      </c>
    </row>
    <row r="104" spans="1:9" ht="14.25" customHeight="1" x14ac:dyDescent="0.25"/>
    <row r="105" spans="1:9" ht="23.25" customHeight="1" x14ac:dyDescent="0.25">
      <c r="A105" s="210" t="s">
        <v>107</v>
      </c>
      <c r="B105" s="211"/>
      <c r="C105" s="211"/>
      <c r="D105" s="211"/>
      <c r="E105" s="211"/>
      <c r="F105" s="211"/>
      <c r="G105" s="211"/>
      <c r="H105" s="174" t="s">
        <v>88</v>
      </c>
      <c r="I105" s="176"/>
    </row>
    <row r="106" spans="1:9" s="1" customFormat="1" ht="31.5" customHeight="1" x14ac:dyDescent="0.25">
      <c r="A106" s="102" t="s">
        <v>108</v>
      </c>
      <c r="B106" s="212" t="s">
        <v>70</v>
      </c>
      <c r="C106" s="212"/>
      <c r="D106" s="9" t="s">
        <v>71</v>
      </c>
      <c r="E106" s="10" t="s">
        <v>60</v>
      </c>
      <c r="F106" s="11" t="s">
        <v>63</v>
      </c>
      <c r="G106" s="12" t="s">
        <v>66</v>
      </c>
      <c r="H106" s="148" t="s">
        <v>72</v>
      </c>
      <c r="I106" s="13" t="s">
        <v>73</v>
      </c>
    </row>
    <row r="107" spans="1:9" ht="14.25" customHeight="1" x14ac:dyDescent="0.25">
      <c r="A107" s="4" t="s">
        <v>74</v>
      </c>
      <c r="B107" s="207" t="s">
        <v>90</v>
      </c>
      <c r="C107" s="207"/>
      <c r="D107" s="129">
        <f t="shared" ref="D107:D115" si="6">1-(E107+F107+I107)/(E107+F107+G107+I107)</f>
        <v>0</v>
      </c>
      <c r="E107" s="4">
        <f>COUNTIF('Vision Systems Job Audit'!$G$8:$G$11,"Red")</f>
        <v>0</v>
      </c>
      <c r="F107" s="4">
        <f>COUNTIF('Vision Systems Job Audit'!$G$8:$G$11,"Yellow")</f>
        <v>0</v>
      </c>
      <c r="G107" s="4">
        <f>COUNTIF('Vision Systems Job Audit'!$G$8:$G$11,"Green")</f>
        <v>0</v>
      </c>
      <c r="H107" s="4">
        <f>COUNTIF('Vision Systems Job Audit'!$G$8:$G$11,"N/A")</f>
        <v>0</v>
      </c>
      <c r="I107" s="4">
        <f>COUNTIF('Vision Systems Job Audit'!$G$8:$G$11,"")</f>
        <v>4</v>
      </c>
    </row>
    <row r="108" spans="1:9" ht="14.25" customHeight="1" x14ac:dyDescent="0.25">
      <c r="A108" s="4" t="s">
        <v>76</v>
      </c>
      <c r="B108" s="207" t="s">
        <v>91</v>
      </c>
      <c r="C108" s="207"/>
      <c r="D108" s="129">
        <f t="shared" si="6"/>
        <v>0</v>
      </c>
      <c r="E108" s="4">
        <f>COUNTIF('Vision Systems Job Audit'!$G$13:$G$17,"Red")</f>
        <v>0</v>
      </c>
      <c r="F108" s="4">
        <f>COUNTIF('Vision Systems Job Audit'!$G$13:$G$17,"Yellow")</f>
        <v>0</v>
      </c>
      <c r="G108" s="4">
        <f>COUNTIF('Vision Systems Job Audit'!$G$13:$G$17,"Green")</f>
        <v>0</v>
      </c>
      <c r="H108" s="4">
        <f>COUNTIF('Vision Systems Job Audit'!$G$13:$G$17,"N/A")</f>
        <v>0</v>
      </c>
      <c r="I108" s="4">
        <f>COUNTIF('Vision Systems Job Audit'!$G$13:$G$17,"")</f>
        <v>5</v>
      </c>
    </row>
    <row r="109" spans="1:9" ht="14.25" customHeight="1" x14ac:dyDescent="0.25">
      <c r="A109" s="4" t="s">
        <v>78</v>
      </c>
      <c r="B109" s="207" t="s">
        <v>92</v>
      </c>
      <c r="C109" s="207"/>
      <c r="D109" s="129">
        <f t="shared" si="6"/>
        <v>0</v>
      </c>
      <c r="E109" s="4">
        <f>COUNTIF('Vision Systems Job Audit'!$G$19:$G$19,"Red")</f>
        <v>0</v>
      </c>
      <c r="F109" s="4">
        <f>COUNTIF('Vision Systems Job Audit'!$G$19:$G$19,"Yellow")</f>
        <v>0</v>
      </c>
      <c r="G109" s="4">
        <f>COUNTIF('Vision Systems Job Audit'!$G$19:$G$19,"Green")</f>
        <v>0</v>
      </c>
      <c r="H109" s="4">
        <f>COUNTIF('Vision Systems Job Audit'!$G$19:$G$19,"N/A")</f>
        <v>0</v>
      </c>
      <c r="I109" s="4">
        <f>COUNTIF('Vision Systems Job Audit'!$G$19:$G$19,"")</f>
        <v>1</v>
      </c>
    </row>
    <row r="110" spans="1:9" ht="14.25" customHeight="1" x14ac:dyDescent="0.25">
      <c r="A110" s="4" t="s">
        <v>80</v>
      </c>
      <c r="B110" s="207" t="s">
        <v>93</v>
      </c>
      <c r="C110" s="207"/>
      <c r="D110" s="129">
        <f t="shared" si="6"/>
        <v>0</v>
      </c>
      <c r="E110" s="4">
        <f>COUNTIF('Vision Systems Job Audit'!$G$21:$G$22,"Red")</f>
        <v>0</v>
      </c>
      <c r="F110" s="4">
        <f>COUNTIF('Vision Systems Job Audit'!$G$21:$G$22,"Yellow")</f>
        <v>0</v>
      </c>
      <c r="G110" s="4">
        <f>COUNTIF('Vision Systems Job Audit'!$G$21:$G$22,"Green")</f>
        <v>0</v>
      </c>
      <c r="H110" s="4">
        <f>COUNTIF('Vision Systems Job Audit'!$G$21:$G$22,"N/A")</f>
        <v>0</v>
      </c>
      <c r="I110" s="4">
        <f>COUNTIF('Vision Systems Job Audit'!$G$21:$G$22,"")</f>
        <v>2</v>
      </c>
    </row>
    <row r="111" spans="1:9" ht="14.25" customHeight="1" x14ac:dyDescent="0.25">
      <c r="A111" s="4" t="s">
        <v>82</v>
      </c>
      <c r="B111" s="207" t="s">
        <v>83</v>
      </c>
      <c r="C111" s="207"/>
      <c r="D111" s="129">
        <f t="shared" si="6"/>
        <v>0</v>
      </c>
      <c r="E111" s="4">
        <f>COUNTIF('Vision Systems Job Audit'!$G$24:$G$25,"Red")</f>
        <v>0</v>
      </c>
      <c r="F111" s="4">
        <f>COUNTIF('Vision Systems Job Audit'!$G$24:$G$25,"Yellow")</f>
        <v>0</v>
      </c>
      <c r="G111" s="4">
        <f>COUNTIF('Vision Systems Job Audit'!$G$24:$G$25,"Green")</f>
        <v>0</v>
      </c>
      <c r="H111" s="4">
        <f>COUNTIF('Vision Systems Job Audit'!$G$24:$G$25,"N/A")</f>
        <v>0</v>
      </c>
      <c r="I111" s="4">
        <f>COUNTIF('Vision Systems Job Audit'!$G$24:$G$25,"")</f>
        <v>2</v>
      </c>
    </row>
    <row r="112" spans="1:9" ht="14.25" customHeight="1" x14ac:dyDescent="0.25">
      <c r="A112" s="4" t="s">
        <v>84</v>
      </c>
      <c r="B112" s="207" t="s">
        <v>94</v>
      </c>
      <c r="C112" s="207"/>
      <c r="D112" s="129">
        <f t="shared" si="6"/>
        <v>0</v>
      </c>
      <c r="E112" s="4">
        <f>COUNTIF('Vision Systems Job Audit'!$G$27:$G$27,"Red")</f>
        <v>0</v>
      </c>
      <c r="F112" s="4">
        <f>COUNTIF('Vision Systems Job Audit'!$G$27:$G$27,"Yellow")</f>
        <v>0</v>
      </c>
      <c r="G112" s="4">
        <f>COUNTIF('Vision Systems Job Audit'!$G$27:$G$27,"Green")</f>
        <v>0</v>
      </c>
      <c r="H112" s="4">
        <f>COUNTIF('Vision Systems Job Audit'!$G$27:$G$27,"N/A")</f>
        <v>0</v>
      </c>
      <c r="I112" s="4">
        <f>COUNTIF('Vision Systems Job Audit'!$G$27:$G$27,"")</f>
        <v>1</v>
      </c>
    </row>
    <row r="113" spans="1:9" ht="14.25" customHeight="1" x14ac:dyDescent="0.25">
      <c r="A113" s="4" t="s">
        <v>95</v>
      </c>
      <c r="B113" s="207" t="s">
        <v>96</v>
      </c>
      <c r="C113" s="207"/>
      <c r="D113" s="129">
        <f t="shared" si="6"/>
        <v>0</v>
      </c>
      <c r="E113" s="4">
        <f>COUNTIF('Vision Systems Job Audit'!$G$29:$G$29,"Red")</f>
        <v>0</v>
      </c>
      <c r="F113" s="4">
        <f>COUNTIF('Vision Systems Job Audit'!$G$29:$G$29,"Yellow")</f>
        <v>0</v>
      </c>
      <c r="G113" s="4">
        <f>COUNTIF('Vision Systems Job Audit'!$G$29:$G$29,"Green")</f>
        <v>0</v>
      </c>
      <c r="H113" s="4">
        <f>COUNTIF('Vision Systems Job Audit'!$G$29:$G$29,"N/A")</f>
        <v>0</v>
      </c>
      <c r="I113" s="4">
        <f>COUNTIF('Vision Systems Job Audit'!$G$29:$G$29,"")</f>
        <v>1</v>
      </c>
    </row>
    <row r="114" spans="1:9" ht="14.25" customHeight="1" x14ac:dyDescent="0.25">
      <c r="A114" s="4" t="s">
        <v>97</v>
      </c>
      <c r="B114" s="207" t="s">
        <v>98</v>
      </c>
      <c r="C114" s="207"/>
      <c r="D114" s="129">
        <f t="shared" si="6"/>
        <v>0</v>
      </c>
      <c r="E114" s="4">
        <f>COUNTIF('Vision Systems Job Audit'!$G$31:$G$31,"Red")</f>
        <v>0</v>
      </c>
      <c r="F114" s="4">
        <f>COUNTIF('Vision Systems Job Audit'!$G$31:$G$31,"Yellow")</f>
        <v>0</v>
      </c>
      <c r="G114" s="4">
        <f>COUNTIF('Vision Systems Job Audit'!$G$31:$G$31,"Green")</f>
        <v>0</v>
      </c>
      <c r="H114" s="4">
        <f>COUNTIF('Vision Systems Job Audit'!$G$31:$G$31,"N/A")</f>
        <v>0</v>
      </c>
      <c r="I114" s="4">
        <f>COUNTIF('Vision Systems Job Audit'!$G$31:$G$31,"")</f>
        <v>1</v>
      </c>
    </row>
    <row r="115" spans="1:9" ht="14.25" customHeight="1" x14ac:dyDescent="0.25">
      <c r="A115" s="4" t="s">
        <v>99</v>
      </c>
      <c r="B115" s="207" t="s">
        <v>100</v>
      </c>
      <c r="C115" s="207"/>
      <c r="D115" s="129">
        <f t="shared" si="6"/>
        <v>0</v>
      </c>
      <c r="E115" s="4">
        <f>COUNTIF('Vision Systems Job Audit'!$G$33:$G$33,"Red")</f>
        <v>0</v>
      </c>
      <c r="F115" s="4">
        <f>COUNTIF('Vision Systems Job Audit'!$G$33:$G$33,"Yellow")</f>
        <v>0</v>
      </c>
      <c r="G115" s="4">
        <f>COUNTIF('Vision Systems Job Audit'!$G$33:$G$33,"Green")</f>
        <v>0</v>
      </c>
      <c r="H115" s="4">
        <f>COUNTIF('Vision Systems Job Audit'!$G$33:$G$33,"N/A")</f>
        <v>0</v>
      </c>
      <c r="I115" s="4">
        <f>COUNTIF('Vision Systems Job Audit'!$G$33:$G$33,"")</f>
        <v>1</v>
      </c>
    </row>
    <row r="116" spans="1:9" ht="14.25" customHeight="1" x14ac:dyDescent="0.25">
      <c r="A116" s="2" t="s">
        <v>86</v>
      </c>
      <c r="B116" s="208" t="s">
        <v>1065</v>
      </c>
      <c r="C116" s="209"/>
      <c r="D116" s="130">
        <f>AVERAGE(D107:D115)</f>
        <v>0</v>
      </c>
      <c r="E116" s="103">
        <f>SUM(E107:E115)</f>
        <v>0</v>
      </c>
      <c r="F116" s="103">
        <f>SUM(F107:F115)</f>
        <v>0</v>
      </c>
      <c r="G116" s="103">
        <f>SUM(G107:G115)</f>
        <v>0</v>
      </c>
      <c r="H116" s="103">
        <f>SUM(H107:H115)</f>
        <v>0</v>
      </c>
      <c r="I116" s="103">
        <f>SUM(I107:I115)</f>
        <v>18</v>
      </c>
    </row>
    <row r="117" spans="1:9" ht="14.25" customHeight="1" x14ac:dyDescent="0.25"/>
    <row r="118" spans="1:9" ht="23.25" customHeight="1" x14ac:dyDescent="0.25">
      <c r="A118" s="210" t="s">
        <v>109</v>
      </c>
      <c r="B118" s="211"/>
      <c r="C118" s="211"/>
      <c r="D118" s="211"/>
      <c r="E118" s="211"/>
      <c r="F118" s="211"/>
      <c r="G118" s="211"/>
      <c r="H118" s="174" t="s">
        <v>88</v>
      </c>
      <c r="I118" s="176"/>
    </row>
    <row r="119" spans="1:9" s="1" customFormat="1" ht="31.5" customHeight="1" x14ac:dyDescent="0.25">
      <c r="A119" s="102" t="s">
        <v>110</v>
      </c>
      <c r="B119" s="212" t="s">
        <v>70</v>
      </c>
      <c r="C119" s="212"/>
      <c r="D119" s="9" t="s">
        <v>71</v>
      </c>
      <c r="E119" s="10" t="s">
        <v>60</v>
      </c>
      <c r="F119" s="11" t="s">
        <v>63</v>
      </c>
      <c r="G119" s="12" t="s">
        <v>66</v>
      </c>
      <c r="H119" s="148" t="s">
        <v>72</v>
      </c>
      <c r="I119" s="13" t="s">
        <v>73</v>
      </c>
    </row>
    <row r="120" spans="1:9" ht="14.25" customHeight="1" x14ac:dyDescent="0.25">
      <c r="A120" s="4" t="s">
        <v>74</v>
      </c>
      <c r="B120" s="207" t="s">
        <v>90</v>
      </c>
      <c r="C120" s="207"/>
      <c r="D120" s="129">
        <f t="shared" ref="D120:D128" si="7">1-(E120+F120+I120)/(E120+F120+G120+I120)</f>
        <v>0</v>
      </c>
      <c r="E120" s="4">
        <f>COUNTIF(ClinchRivetSystems!$G$8:$G$11,"Red")</f>
        <v>0</v>
      </c>
      <c r="F120" s="4">
        <f>COUNTIF(ClinchRivetSystems!$G$8:$G$11,"Yellow")</f>
        <v>0</v>
      </c>
      <c r="G120" s="4">
        <f>COUNTIF(ClinchRivetSystems!$G$8:$G$11,"Green")</f>
        <v>0</v>
      </c>
      <c r="H120" s="4">
        <f>COUNTIF(ClinchRivetSystems!$G$8:$G$11,"N/A")</f>
        <v>0</v>
      </c>
      <c r="I120" s="4">
        <f>COUNTIF(ClinchRivetSystems!$G$8:$G$11,"")</f>
        <v>4</v>
      </c>
    </row>
    <row r="121" spans="1:9" ht="14.25" customHeight="1" x14ac:dyDescent="0.25">
      <c r="A121" s="4" t="s">
        <v>76</v>
      </c>
      <c r="B121" s="207" t="s">
        <v>91</v>
      </c>
      <c r="C121" s="207"/>
      <c r="D121" s="129">
        <f t="shared" si="7"/>
        <v>0</v>
      </c>
      <c r="E121" s="4">
        <f>COUNTIF(ClinchRivetSystems!$G$13:$G$20,"Red")</f>
        <v>0</v>
      </c>
      <c r="F121" s="4">
        <f>COUNTIF(ClinchRivetSystems!$G$13:$G$20,"Yellow")</f>
        <v>0</v>
      </c>
      <c r="G121" s="4">
        <f>COUNTIF(ClinchRivetSystems!$G$13:$G$20,"Green")</f>
        <v>0</v>
      </c>
      <c r="H121" s="4">
        <f>COUNTIF(ClinchRivetSystems!$G$13:$G$20,"N/A")</f>
        <v>0</v>
      </c>
      <c r="I121" s="4">
        <f>COUNTIF(ClinchRivetSystems!$G$13:$G$20,"")</f>
        <v>8</v>
      </c>
    </row>
    <row r="122" spans="1:9" ht="14.25" customHeight="1" x14ac:dyDescent="0.25">
      <c r="A122" s="4" t="s">
        <v>78</v>
      </c>
      <c r="B122" s="207" t="s">
        <v>92</v>
      </c>
      <c r="C122" s="207"/>
      <c r="D122" s="129">
        <f t="shared" si="7"/>
        <v>0</v>
      </c>
      <c r="E122" s="4">
        <f>COUNTIF(ClinchRivetSystems!$G$22:$G$24,"Red")</f>
        <v>0</v>
      </c>
      <c r="F122" s="4">
        <f>COUNTIF(ClinchRivetSystems!$G$22:$G$24,"Yellow")</f>
        <v>0</v>
      </c>
      <c r="G122" s="4">
        <f>COUNTIF(ClinchRivetSystems!$G$22:$G$24,"Green")</f>
        <v>0</v>
      </c>
      <c r="H122" s="4">
        <f>COUNTIF(ClinchRivetSystems!$G$22:$G$24,"N/A")</f>
        <v>0</v>
      </c>
      <c r="I122" s="4">
        <f>COUNTIF(ClinchRivetSystems!$G$22:$G$24,"")</f>
        <v>3</v>
      </c>
    </row>
    <row r="123" spans="1:9" ht="14.25" customHeight="1" x14ac:dyDescent="0.25">
      <c r="A123" s="4" t="s">
        <v>80</v>
      </c>
      <c r="B123" s="207" t="s">
        <v>93</v>
      </c>
      <c r="C123" s="207"/>
      <c r="D123" s="129">
        <f t="shared" si="7"/>
        <v>0</v>
      </c>
      <c r="E123" s="4">
        <f>COUNTIF(ClinchRivetSystems!$G$26:$G$30,"Red")</f>
        <v>0</v>
      </c>
      <c r="F123" s="4">
        <f>COUNTIF(ClinchRivetSystems!$G$26:$G$30,"Yellow")</f>
        <v>0</v>
      </c>
      <c r="G123" s="4">
        <f>COUNTIF(ClinchRivetSystems!$G$26:$G$30,"Green")</f>
        <v>0</v>
      </c>
      <c r="H123" s="4">
        <f>COUNTIF(ClinchRivetSystems!$G$26:$G$30,"N/A")</f>
        <v>0</v>
      </c>
      <c r="I123" s="4">
        <f>COUNTIF(ClinchRivetSystems!$G$26:$G$30,"")</f>
        <v>5</v>
      </c>
    </row>
    <row r="124" spans="1:9" ht="14.25" customHeight="1" x14ac:dyDescent="0.25">
      <c r="A124" s="4" t="s">
        <v>82</v>
      </c>
      <c r="B124" s="207" t="s">
        <v>83</v>
      </c>
      <c r="C124" s="207"/>
      <c r="D124" s="129">
        <f t="shared" si="7"/>
        <v>0</v>
      </c>
      <c r="E124" s="4">
        <f>COUNTIF(ClinchRivetSystems!$G$32:$G$32,"Red")</f>
        <v>0</v>
      </c>
      <c r="F124" s="4">
        <f>COUNTIF(ClinchRivetSystems!$G$32:$G$32,"Yellow")</f>
        <v>0</v>
      </c>
      <c r="G124" s="4">
        <f>COUNTIF(ClinchRivetSystems!$G$32:$G$32,"Green")</f>
        <v>0</v>
      </c>
      <c r="H124" s="4">
        <f>COUNTIF(ClinchRivetSystems!$G$32:$G$32,"N/A")</f>
        <v>0</v>
      </c>
      <c r="I124" s="4">
        <f>COUNTIF(ClinchRivetSystems!$G$32:$G$32,"")</f>
        <v>1</v>
      </c>
    </row>
    <row r="125" spans="1:9" ht="14.25" customHeight="1" x14ac:dyDescent="0.25">
      <c r="A125" s="4" t="s">
        <v>84</v>
      </c>
      <c r="B125" s="207" t="s">
        <v>94</v>
      </c>
      <c r="C125" s="207"/>
      <c r="D125" s="129">
        <f t="shared" si="7"/>
        <v>0</v>
      </c>
      <c r="E125" s="4">
        <f>COUNTIF(ClinchRivetSystems!$G$34:$G$39,"Red")</f>
        <v>0</v>
      </c>
      <c r="F125" s="4">
        <f>COUNTIF(ClinchRivetSystems!$G$34:$G$39,"Yellow")</f>
        <v>0</v>
      </c>
      <c r="G125" s="4">
        <f>COUNTIF(ClinchRivetSystems!$G$34:$G$39,"Green")</f>
        <v>0</v>
      </c>
      <c r="H125" s="4">
        <f>COUNTIF(ClinchRivetSystems!$G$34:$G$39,"N/A")</f>
        <v>0</v>
      </c>
      <c r="I125" s="4">
        <f>COUNTIF(ClinchRivetSystems!$G$34:$G$39,"")</f>
        <v>6</v>
      </c>
    </row>
    <row r="126" spans="1:9" ht="14.25" customHeight="1" x14ac:dyDescent="0.25">
      <c r="A126" s="4" t="s">
        <v>95</v>
      </c>
      <c r="B126" s="207" t="s">
        <v>96</v>
      </c>
      <c r="C126" s="207"/>
      <c r="D126" s="129">
        <f t="shared" si="7"/>
        <v>0</v>
      </c>
      <c r="E126" s="4">
        <f>COUNTIF(ClinchRivetSystems!$G$41:$G$41,"Red")</f>
        <v>0</v>
      </c>
      <c r="F126" s="4">
        <f>COUNTIF(ClinchRivetSystems!$G$41:$G$41,"Yellow")</f>
        <v>0</v>
      </c>
      <c r="G126" s="4">
        <f>COUNTIF(ClinchRivetSystems!$G$41:$G$41,"Green")</f>
        <v>0</v>
      </c>
      <c r="H126" s="4">
        <f>COUNTIF(ClinchRivetSystems!$G$41:$G$41,"N/A")</f>
        <v>0</v>
      </c>
      <c r="I126" s="4">
        <f>COUNTIF(ClinchRivetSystems!$G$41:$G$41,"")</f>
        <v>1</v>
      </c>
    </row>
    <row r="127" spans="1:9" ht="14.25" customHeight="1" x14ac:dyDescent="0.25">
      <c r="A127" s="4" t="s">
        <v>97</v>
      </c>
      <c r="B127" s="207" t="s">
        <v>98</v>
      </c>
      <c r="C127" s="207"/>
      <c r="D127" s="129">
        <f t="shared" si="7"/>
        <v>0</v>
      </c>
      <c r="E127" s="4">
        <f>COUNTIF(ClinchRivetSystems!$G$43:$G$46,"Red")</f>
        <v>0</v>
      </c>
      <c r="F127" s="4">
        <f>COUNTIF(ClinchRivetSystems!$G$43:$G$46,"Yellow")</f>
        <v>0</v>
      </c>
      <c r="G127" s="4">
        <f>COUNTIF(ClinchRivetSystems!$G$43:$G$46,"Green")</f>
        <v>0</v>
      </c>
      <c r="H127" s="4">
        <f>COUNTIF(ClinchRivetSystems!$G$43:$G$46,"N/A")</f>
        <v>0</v>
      </c>
      <c r="I127" s="4">
        <f>COUNTIF(ClinchRivetSystems!$G$43:$G$46,"")</f>
        <v>4</v>
      </c>
    </row>
    <row r="128" spans="1:9" ht="14.25" customHeight="1" x14ac:dyDescent="0.25">
      <c r="A128" s="4" t="s">
        <v>99</v>
      </c>
      <c r="B128" s="207" t="s">
        <v>100</v>
      </c>
      <c r="C128" s="207"/>
      <c r="D128" s="129">
        <f t="shared" si="7"/>
        <v>0</v>
      </c>
      <c r="E128" s="4">
        <f>COUNTIF(ClinchRivetSystems!$G$48:$G$48,"Red")</f>
        <v>0</v>
      </c>
      <c r="F128" s="4">
        <f>COUNTIF(ClinchRivetSystems!$G$48:$G$48,"Yellow")</f>
        <v>0</v>
      </c>
      <c r="G128" s="4">
        <f>COUNTIF(ClinchRivetSystems!$G$48:$G$48,"Green")</f>
        <v>0</v>
      </c>
      <c r="H128" s="4">
        <f>COUNTIF(ClinchRivetSystems!$G$48:$G$48,"N/A")</f>
        <v>0</v>
      </c>
      <c r="I128" s="4">
        <f>COUNTIF(ClinchRivetSystems!$G$48:$G$48,"")</f>
        <v>1</v>
      </c>
    </row>
    <row r="129" spans="1:9" ht="14.25" customHeight="1" x14ac:dyDescent="0.25">
      <c r="A129" s="2" t="s">
        <v>86</v>
      </c>
      <c r="B129" s="208" t="s">
        <v>1066</v>
      </c>
      <c r="C129" s="209"/>
      <c r="D129" s="130">
        <f>AVERAGE(D120:D128)</f>
        <v>0</v>
      </c>
      <c r="E129" s="103">
        <f>SUM(E120:E128)</f>
        <v>0</v>
      </c>
      <c r="F129" s="103">
        <f>SUM(F120:F128)</f>
        <v>0</v>
      </c>
      <c r="G129" s="103">
        <f>SUM(G120:G128)</f>
        <v>0</v>
      </c>
      <c r="H129" s="103">
        <f>SUM(H120:H128)</f>
        <v>0</v>
      </c>
      <c r="I129" s="103">
        <f>SUM(I120:I128)</f>
        <v>33</v>
      </c>
    </row>
  </sheetData>
  <mergeCells count="109">
    <mergeCell ref="B51:C51"/>
    <mergeCell ref="B30:C30"/>
    <mergeCell ref="B47:C47"/>
    <mergeCell ref="B50:C50"/>
    <mergeCell ref="C39:G39"/>
    <mergeCell ref="B42:C42"/>
    <mergeCell ref="B44:C44"/>
    <mergeCell ref="B45:C45"/>
    <mergeCell ref="B46:C46"/>
    <mergeCell ref="B43:C43"/>
    <mergeCell ref="D32:G35"/>
    <mergeCell ref="C37:G37"/>
    <mergeCell ref="C38:G38"/>
    <mergeCell ref="D31:G31"/>
    <mergeCell ref="A41:I41"/>
    <mergeCell ref="B49:C49"/>
    <mergeCell ref="B48:C48"/>
    <mergeCell ref="B29:C29"/>
    <mergeCell ref="A26:D26"/>
    <mergeCell ref="E2:E3"/>
    <mergeCell ref="E4:E5"/>
    <mergeCell ref="D6:D7"/>
    <mergeCell ref="D8:D9"/>
    <mergeCell ref="E6:E7"/>
    <mergeCell ref="B27:C27"/>
    <mergeCell ref="B28:C28"/>
    <mergeCell ref="E8:E9"/>
    <mergeCell ref="A1:G1"/>
    <mergeCell ref="B2:C2"/>
    <mergeCell ref="B3:C3"/>
    <mergeCell ref="B4:C4"/>
    <mergeCell ref="B7:C7"/>
    <mergeCell ref="B5:C5"/>
    <mergeCell ref="B6:C6"/>
    <mergeCell ref="D2:D3"/>
    <mergeCell ref="D4:D5"/>
    <mergeCell ref="F2:G2"/>
    <mergeCell ref="B58:C58"/>
    <mergeCell ref="B59:C59"/>
    <mergeCell ref="B63:C63"/>
    <mergeCell ref="B64:C64"/>
    <mergeCell ref="B62:C62"/>
    <mergeCell ref="B61:C61"/>
    <mergeCell ref="B60:C60"/>
    <mergeCell ref="B54:C54"/>
    <mergeCell ref="B55:C55"/>
    <mergeCell ref="B56:C56"/>
    <mergeCell ref="B57:C57"/>
    <mergeCell ref="B71:C71"/>
    <mergeCell ref="B72:C72"/>
    <mergeCell ref="B73:C73"/>
    <mergeCell ref="B74:C74"/>
    <mergeCell ref="B75:C75"/>
    <mergeCell ref="B67:C67"/>
    <mergeCell ref="B68:C68"/>
    <mergeCell ref="B69:C69"/>
    <mergeCell ref="B70:C70"/>
    <mergeCell ref="B82:C82"/>
    <mergeCell ref="B83:C83"/>
    <mergeCell ref="B84:C84"/>
    <mergeCell ref="B85:C85"/>
    <mergeCell ref="B86:C86"/>
    <mergeCell ref="B76:C76"/>
    <mergeCell ref="B77:C77"/>
    <mergeCell ref="B80:C80"/>
    <mergeCell ref="B81:C81"/>
    <mergeCell ref="B93:C93"/>
    <mergeCell ref="B94:C94"/>
    <mergeCell ref="B95:C95"/>
    <mergeCell ref="B96:C96"/>
    <mergeCell ref="B97:C97"/>
    <mergeCell ref="B87:C87"/>
    <mergeCell ref="B88:C88"/>
    <mergeCell ref="B89:C89"/>
    <mergeCell ref="B90:C90"/>
    <mergeCell ref="B113:C113"/>
    <mergeCell ref="B103:C103"/>
    <mergeCell ref="B106:C106"/>
    <mergeCell ref="B107:C107"/>
    <mergeCell ref="B108:C108"/>
    <mergeCell ref="B98:C98"/>
    <mergeCell ref="B99:C99"/>
    <mergeCell ref="B100:C100"/>
    <mergeCell ref="B101:C101"/>
    <mergeCell ref="B102:C102"/>
    <mergeCell ref="B128:C128"/>
    <mergeCell ref="B129:C129"/>
    <mergeCell ref="A53:G53"/>
    <mergeCell ref="A66:G66"/>
    <mergeCell ref="A79:G79"/>
    <mergeCell ref="A92:G92"/>
    <mergeCell ref="A105:G105"/>
    <mergeCell ref="A118:G118"/>
    <mergeCell ref="B123:C123"/>
    <mergeCell ref="B124:C124"/>
    <mergeCell ref="B125:C125"/>
    <mergeCell ref="B126:C126"/>
    <mergeCell ref="B127:C127"/>
    <mergeCell ref="B119:C119"/>
    <mergeCell ref="B120:C120"/>
    <mergeCell ref="B121:C121"/>
    <mergeCell ref="B122:C122"/>
    <mergeCell ref="B114:C114"/>
    <mergeCell ref="B115:C115"/>
    <mergeCell ref="B116:C116"/>
    <mergeCell ref="B109:C109"/>
    <mergeCell ref="B110:C110"/>
    <mergeCell ref="B111:C111"/>
    <mergeCell ref="B112:C112"/>
  </mergeCells>
  <conditionalFormatting sqref="E2:E3">
    <cfRule type="cellIs" dxfId="355" priority="1" operator="equal">
      <formula>"Red"</formula>
    </cfRule>
    <cfRule type="cellIs" dxfId="354" priority="2" operator="equal">
      <formula>"Yellow"</formula>
    </cfRule>
    <cfRule type="cellIs" dxfId="353" priority="3" operator="equal">
      <formula>"Green"</formula>
    </cfRule>
  </conditionalFormatting>
  <dataValidations count="2">
    <dataValidation type="list" allowBlank="1" showInputMessage="1" showErrorMessage="1" sqref="I53 I66 I79 I92 I105 I118" xr:uid="{2FB99A2A-6852-4256-8E21-AB7010477FD6}">
      <formula1>"Yes, No"</formula1>
    </dataValidation>
    <dataValidation type="list" allowBlank="1" showInputMessage="1" showErrorMessage="1" sqref="E2:E3" xr:uid="{FE910B97-E97C-44A2-BFD5-5241CEA2A1A1}">
      <formula1>"Green, Yellow, Red, Review"</formula1>
    </dataValidation>
  </dataValidations>
  <pageMargins left="0.7" right="0.7" top="0.75" bottom="0.75" header="0.3" footer="0.3"/>
  <pageSetup scale="41" orientation="portrait" horizontalDpi="90" verticalDpi="90" r:id="rId1"/>
  <headerFooter>
    <oddFooter>&amp;L&amp;F &amp;A&amp;C&amp;P of &amp;N&amp;R&amp;D &amp;T</oddFooter>
  </headerFooter>
  <rowBreaks count="1" manualBreakCount="1">
    <brk id="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24"/>
  <sheetViews>
    <sheetView topLeftCell="A12" zoomScaleNormal="100" zoomScaleSheetLayoutView="40" zoomScalePageLayoutView="55" workbookViewId="0">
      <selection activeCell="D16" sqref="D16"/>
    </sheetView>
  </sheetViews>
  <sheetFormatPr defaultRowHeight="13.2" outlineLevelRow="1" x14ac:dyDescent="0.25"/>
  <cols>
    <col min="1" max="1" width="10.77734375" customWidth="1"/>
    <col min="2" max="2" width="48.5546875" customWidth="1"/>
    <col min="3" max="3" width="97.44140625" customWidth="1"/>
    <col min="4" max="4" width="70.109375" customWidth="1"/>
    <col min="5" max="5" width="14.109375" customWidth="1"/>
    <col min="6" max="6" width="60.77734375" customWidth="1"/>
    <col min="7" max="7" width="14.77734375" customWidth="1"/>
    <col min="8" max="8" width="60.77734375" customWidth="1"/>
  </cols>
  <sheetData>
    <row r="1" spans="1:9" ht="43.5" customHeight="1" thickBot="1" x14ac:dyDescent="0.3">
      <c r="A1" s="256" t="s">
        <v>1039</v>
      </c>
      <c r="B1" s="257"/>
      <c r="C1" s="257"/>
      <c r="D1" s="257"/>
      <c r="E1" s="257"/>
      <c r="F1" s="257"/>
      <c r="G1" s="257"/>
      <c r="H1" s="258"/>
    </row>
    <row r="2" spans="1:9" s="68" customFormat="1" ht="18" customHeight="1" x14ac:dyDescent="0.25">
      <c r="A2" s="26"/>
      <c r="B2" s="27"/>
      <c r="C2" s="27"/>
      <c r="D2" s="27"/>
      <c r="E2" s="27"/>
      <c r="F2" s="27"/>
      <c r="G2" s="27"/>
      <c r="H2" s="28"/>
    </row>
    <row r="3" spans="1:9" s="69" customFormat="1" ht="18" customHeight="1" x14ac:dyDescent="0.25">
      <c r="A3" s="29"/>
      <c r="B3" s="30" t="s">
        <v>111</v>
      </c>
      <c r="C3" s="31" t="str">
        <f>'Summary Information'!B2</f>
        <v>ABC Corp</v>
      </c>
      <c r="D3" s="36"/>
      <c r="E3" s="27"/>
      <c r="F3" s="31" t="str">
        <f>'Summary Information'!B4</f>
        <v>New Zebedee, Michigan, 49069</v>
      </c>
      <c r="G3" s="32" t="s">
        <v>112</v>
      </c>
      <c r="H3" s="33">
        <f>'Summary Information'!B8</f>
        <v>45293</v>
      </c>
    </row>
    <row r="4" spans="1:9" s="69" customFormat="1" ht="18" customHeight="1" x14ac:dyDescent="0.3">
      <c r="A4" s="34"/>
      <c r="B4" s="35"/>
      <c r="C4" s="36" t="s">
        <v>113</v>
      </c>
      <c r="D4" s="36"/>
      <c r="E4" s="37"/>
      <c r="F4" s="38" t="s">
        <v>114</v>
      </c>
      <c r="G4" s="38"/>
      <c r="H4" s="39"/>
    </row>
    <row r="5" spans="1:9" s="69" customFormat="1" ht="18" customHeight="1" thickBot="1" x14ac:dyDescent="0.3">
      <c r="A5" s="40"/>
      <c r="B5" s="41"/>
      <c r="C5" s="42"/>
      <c r="D5" s="42"/>
      <c r="E5" s="43"/>
      <c r="F5" s="43"/>
      <c r="G5" s="43"/>
      <c r="H5" s="44"/>
    </row>
    <row r="6" spans="1:9" s="84" customFormat="1" ht="55.2" customHeight="1" thickBot="1" x14ac:dyDescent="0.35">
      <c r="A6" s="45" t="s">
        <v>115</v>
      </c>
      <c r="B6" s="82" t="s">
        <v>116</v>
      </c>
      <c r="C6" s="82" t="s">
        <v>117</v>
      </c>
      <c r="D6" s="82" t="s">
        <v>118</v>
      </c>
      <c r="E6" s="45" t="str">
        <f>MONTH('Summary Information'!B9)&amp;"/"&amp;DAY('Summary Information'!B9)&amp;"/"&amp;YEAR('Summary Information'!B9)&amp;" Initial Rating (R/Y/G)"</f>
        <v>1/1/2020 Initial Rating (R/Y/G)</v>
      </c>
      <c r="F6" s="175" t="s">
        <v>119</v>
      </c>
      <c r="G6" s="175" t="str">
        <f>MONTH('Summary Information'!B8)&amp;"/"&amp;DAY('Summary Information'!B8)&amp;"/"&amp;YEAR('Summary Information'!B8)&amp;" Current Status (R/Y/G)"</f>
        <v>1/2/2024 Current Status (R/Y/G)</v>
      </c>
      <c r="H6" s="45" t="s">
        <v>120</v>
      </c>
    </row>
    <row r="7" spans="1:9" s="69" customFormat="1" ht="31.95" customHeight="1" x14ac:dyDescent="0.25">
      <c r="A7" s="259" t="s">
        <v>121</v>
      </c>
      <c r="B7" s="255"/>
      <c r="C7" s="134"/>
      <c r="D7" s="149"/>
      <c r="E7" s="48"/>
      <c r="F7" s="48"/>
      <c r="G7" s="49"/>
      <c r="H7" s="49"/>
    </row>
    <row r="8" spans="1:9" s="69" customFormat="1" ht="48" customHeight="1" outlineLevel="1" x14ac:dyDescent="0.25">
      <c r="A8" s="50" t="s">
        <v>1047</v>
      </c>
      <c r="B8" s="100" t="s">
        <v>122</v>
      </c>
      <c r="C8" s="100" t="s">
        <v>123</v>
      </c>
      <c r="D8" s="152" t="s">
        <v>124</v>
      </c>
      <c r="E8" s="52"/>
      <c r="F8" s="144"/>
      <c r="G8" s="53" t="str">
        <f t="shared" ref="G8:G27" si="0">IF(ISBLANK(E8),"",E8)</f>
        <v/>
      </c>
      <c r="H8" s="55"/>
      <c r="I8" s="139"/>
    </row>
    <row r="9" spans="1:9" s="69" customFormat="1" ht="39.6" outlineLevel="1" x14ac:dyDescent="0.25">
      <c r="A9" s="50" t="s">
        <v>1086</v>
      </c>
      <c r="B9" s="265" t="s">
        <v>125</v>
      </c>
      <c r="C9" s="100" t="s">
        <v>126</v>
      </c>
      <c r="D9" s="152" t="s">
        <v>127</v>
      </c>
      <c r="E9" s="52"/>
      <c r="F9" s="55"/>
      <c r="G9" s="53" t="str">
        <f t="shared" si="0"/>
        <v/>
      </c>
      <c r="H9" s="55"/>
      <c r="I9" s="139"/>
    </row>
    <row r="10" spans="1:9" s="69" customFormat="1" ht="39.6" outlineLevel="1" x14ac:dyDescent="0.25">
      <c r="A10" s="50" t="s">
        <v>1087</v>
      </c>
      <c r="B10" s="266"/>
      <c r="C10" s="100" t="s">
        <v>128</v>
      </c>
      <c r="D10" s="152" t="s">
        <v>129</v>
      </c>
      <c r="E10" s="52"/>
      <c r="F10" s="55"/>
      <c r="G10" s="53" t="str">
        <f t="shared" ref="G10" si="1">IF(ISBLANK(E10),"",E10)</f>
        <v/>
      </c>
      <c r="H10" s="55"/>
      <c r="I10" s="139"/>
    </row>
    <row r="11" spans="1:9" s="69" customFormat="1" ht="26.4" outlineLevel="1" x14ac:dyDescent="0.25">
      <c r="A11" s="198" t="s">
        <v>1048</v>
      </c>
      <c r="B11" s="267"/>
      <c r="C11" s="152" t="s">
        <v>323</v>
      </c>
      <c r="D11" s="152" t="s">
        <v>1041</v>
      </c>
      <c r="E11" s="52"/>
      <c r="F11" s="55"/>
      <c r="G11" s="53" t="str">
        <f t="shared" si="0"/>
        <v/>
      </c>
      <c r="H11" s="55"/>
      <c r="I11" s="139"/>
    </row>
    <row r="12" spans="1:9" s="69" customFormat="1" ht="48" customHeight="1" outlineLevel="1" x14ac:dyDescent="0.25">
      <c r="A12" s="50" t="s">
        <v>1049</v>
      </c>
      <c r="B12" s="265" t="s">
        <v>130</v>
      </c>
      <c r="C12" s="54" t="s">
        <v>131</v>
      </c>
      <c r="D12" s="152" t="s">
        <v>132</v>
      </c>
      <c r="E12" s="52"/>
      <c r="F12" s="55"/>
      <c r="G12" s="53" t="str">
        <f t="shared" si="0"/>
        <v/>
      </c>
      <c r="H12" s="55"/>
      <c r="I12" s="139"/>
    </row>
    <row r="13" spans="1:9" s="69" customFormat="1" ht="48" customHeight="1" outlineLevel="1" x14ac:dyDescent="0.25">
      <c r="A13" s="50" t="s">
        <v>1088</v>
      </c>
      <c r="B13" s="266"/>
      <c r="C13" s="54" t="s">
        <v>133</v>
      </c>
      <c r="D13" s="152" t="s">
        <v>134</v>
      </c>
      <c r="E13" s="52"/>
      <c r="F13" s="55"/>
      <c r="G13" s="53" t="str">
        <f t="shared" si="0"/>
        <v/>
      </c>
      <c r="H13" s="55"/>
      <c r="I13" s="139"/>
    </row>
    <row r="14" spans="1:9" s="69" customFormat="1" ht="48" customHeight="1" outlineLevel="1" x14ac:dyDescent="0.25">
      <c r="A14" s="50" t="s">
        <v>1089</v>
      </c>
      <c r="B14" s="266"/>
      <c r="C14" s="54" t="s">
        <v>135</v>
      </c>
      <c r="D14" s="152" t="s">
        <v>136</v>
      </c>
      <c r="E14" s="52"/>
      <c r="F14" s="55"/>
      <c r="G14" s="53" t="str">
        <f t="shared" si="0"/>
        <v/>
      </c>
      <c r="H14" s="55"/>
      <c r="I14" s="139"/>
    </row>
    <row r="15" spans="1:9" s="69" customFormat="1" ht="38.25" customHeight="1" outlineLevel="1" x14ac:dyDescent="0.25">
      <c r="A15" s="50" t="s">
        <v>1090</v>
      </c>
      <c r="B15" s="267"/>
      <c r="C15" s="54" t="s">
        <v>137</v>
      </c>
      <c r="D15" s="152" t="s">
        <v>138</v>
      </c>
      <c r="E15" s="52"/>
      <c r="F15" s="55"/>
      <c r="G15" s="53" t="str">
        <f t="shared" si="0"/>
        <v/>
      </c>
      <c r="H15" s="55"/>
      <c r="I15" s="139"/>
    </row>
    <row r="16" spans="1:9" s="69" customFormat="1" ht="48" customHeight="1" outlineLevel="1" x14ac:dyDescent="0.25">
      <c r="A16" s="50" t="s">
        <v>1091</v>
      </c>
      <c r="B16" s="197" t="s">
        <v>139</v>
      </c>
      <c r="C16" s="54" t="s">
        <v>140</v>
      </c>
      <c r="D16" s="152" t="s">
        <v>141</v>
      </c>
      <c r="E16" s="52"/>
      <c r="F16" s="57"/>
      <c r="G16" s="53" t="str">
        <f t="shared" si="0"/>
        <v/>
      </c>
      <c r="H16" s="57"/>
      <c r="I16" s="139"/>
    </row>
    <row r="17" spans="1:9" s="69" customFormat="1" ht="48" customHeight="1" outlineLevel="1" x14ac:dyDescent="0.25">
      <c r="A17" s="50" t="s">
        <v>160</v>
      </c>
      <c r="B17" s="54" t="s">
        <v>142</v>
      </c>
      <c r="C17" s="56" t="s">
        <v>143</v>
      </c>
      <c r="D17" s="152" t="s">
        <v>144</v>
      </c>
      <c r="E17" s="52"/>
      <c r="F17" s="55"/>
      <c r="G17" s="53" t="str">
        <f t="shared" si="0"/>
        <v/>
      </c>
      <c r="H17" s="55"/>
      <c r="I17" s="139"/>
    </row>
    <row r="18" spans="1:9" s="69" customFormat="1" ht="33.75" customHeight="1" outlineLevel="1" x14ac:dyDescent="0.25">
      <c r="A18" s="50" t="s">
        <v>1092</v>
      </c>
      <c r="B18" s="265" t="s">
        <v>145</v>
      </c>
      <c r="C18" s="56" t="s">
        <v>146</v>
      </c>
      <c r="D18" s="152" t="s">
        <v>147</v>
      </c>
      <c r="E18" s="52"/>
      <c r="F18" s="159"/>
      <c r="G18" s="53" t="str">
        <f t="shared" si="0"/>
        <v/>
      </c>
      <c r="H18" s="55"/>
      <c r="I18" s="139"/>
    </row>
    <row r="19" spans="1:9" s="69" customFormat="1" ht="48" customHeight="1" outlineLevel="1" x14ac:dyDescent="0.25">
      <c r="A19" s="50" t="s">
        <v>1093</v>
      </c>
      <c r="B19" s="266"/>
      <c r="C19" s="56" t="s">
        <v>148</v>
      </c>
      <c r="D19" s="152" t="s">
        <v>149</v>
      </c>
      <c r="E19" s="52"/>
      <c r="F19" s="55"/>
      <c r="G19" s="53" t="str">
        <f t="shared" si="0"/>
        <v/>
      </c>
      <c r="H19" s="55"/>
      <c r="I19" s="139"/>
    </row>
    <row r="20" spans="1:9" s="69" customFormat="1" ht="48" customHeight="1" outlineLevel="1" x14ac:dyDescent="0.25">
      <c r="A20" s="50" t="s">
        <v>1094</v>
      </c>
      <c r="B20" s="266"/>
      <c r="C20" s="56" t="s">
        <v>150</v>
      </c>
      <c r="D20" s="152" t="s">
        <v>151</v>
      </c>
      <c r="E20" s="52"/>
      <c r="F20" s="55"/>
      <c r="G20" s="53" t="str">
        <f t="shared" si="0"/>
        <v/>
      </c>
      <c r="H20" s="55"/>
      <c r="I20" s="139"/>
    </row>
    <row r="21" spans="1:9" s="69" customFormat="1" ht="48" customHeight="1" outlineLevel="1" x14ac:dyDescent="0.25">
      <c r="A21" s="50" t="s">
        <v>1095</v>
      </c>
      <c r="B21" s="267"/>
      <c r="C21" s="56" t="s">
        <v>152</v>
      </c>
      <c r="D21" s="152" t="s">
        <v>153</v>
      </c>
      <c r="E21" s="52"/>
      <c r="F21" s="55"/>
      <c r="G21" s="53" t="str">
        <f t="shared" si="0"/>
        <v/>
      </c>
      <c r="H21" s="55"/>
      <c r="I21" s="139"/>
    </row>
    <row r="22" spans="1:9" s="69" customFormat="1" ht="48" customHeight="1" outlineLevel="1" x14ac:dyDescent="0.25">
      <c r="A22" s="50" t="s">
        <v>1096</v>
      </c>
      <c r="B22" s="54" t="s">
        <v>154</v>
      </c>
      <c r="C22" s="56" t="s">
        <v>155</v>
      </c>
      <c r="D22" s="152" t="s">
        <v>156</v>
      </c>
      <c r="E22" s="52"/>
      <c r="F22" s="55"/>
      <c r="G22" s="53" t="str">
        <f t="shared" si="0"/>
        <v/>
      </c>
      <c r="H22" s="55"/>
      <c r="I22" s="139"/>
    </row>
    <row r="23" spans="1:9" s="69" customFormat="1" ht="48" customHeight="1" outlineLevel="1" x14ac:dyDescent="0.25">
      <c r="A23" s="50" t="s">
        <v>1097</v>
      </c>
      <c r="B23" s="54" t="s">
        <v>157</v>
      </c>
      <c r="C23" s="56" t="s">
        <v>158</v>
      </c>
      <c r="D23" s="152" t="s">
        <v>159</v>
      </c>
      <c r="E23" s="52"/>
      <c r="F23" s="55"/>
      <c r="G23" s="53" t="str">
        <f t="shared" si="0"/>
        <v/>
      </c>
      <c r="H23" s="55"/>
      <c r="I23" s="139"/>
    </row>
    <row r="24" spans="1:9" s="69" customFormat="1" ht="48" customHeight="1" outlineLevel="1" x14ac:dyDescent="0.25">
      <c r="A24" s="50" t="s">
        <v>1098</v>
      </c>
      <c r="B24" s="265" t="s">
        <v>161</v>
      </c>
      <c r="C24" s="56" t="s">
        <v>162</v>
      </c>
      <c r="D24" s="152" t="s">
        <v>163</v>
      </c>
      <c r="E24" s="52"/>
      <c r="F24" s="55"/>
      <c r="G24" s="53" t="str">
        <f t="shared" si="0"/>
        <v/>
      </c>
      <c r="H24" s="55"/>
      <c r="I24" s="139"/>
    </row>
    <row r="25" spans="1:9" s="69" customFormat="1" ht="30.75" customHeight="1" outlineLevel="1" x14ac:dyDescent="0.25">
      <c r="A25" s="50" t="s">
        <v>1099</v>
      </c>
      <c r="B25" s="266"/>
      <c r="C25" s="56" t="s">
        <v>164</v>
      </c>
      <c r="D25" s="152" t="s">
        <v>165</v>
      </c>
      <c r="E25" s="52"/>
      <c r="F25" s="55"/>
      <c r="G25" s="53" t="str">
        <f t="shared" ref="G25:G26" si="2">IF(ISBLANK(E25),"",E25)</f>
        <v/>
      </c>
      <c r="H25" s="55"/>
      <c r="I25" s="139"/>
    </row>
    <row r="26" spans="1:9" s="69" customFormat="1" ht="30.75" customHeight="1" outlineLevel="1" x14ac:dyDescent="0.25">
      <c r="A26" s="198" t="s">
        <v>1100</v>
      </c>
      <c r="B26" s="266"/>
      <c r="C26" s="152" t="s">
        <v>334</v>
      </c>
      <c r="D26" s="152" t="s">
        <v>335</v>
      </c>
      <c r="E26" s="52"/>
      <c r="F26" s="55"/>
      <c r="G26" s="53" t="str">
        <f t="shared" si="2"/>
        <v/>
      </c>
      <c r="H26" s="55"/>
      <c r="I26" s="139"/>
    </row>
    <row r="27" spans="1:9" s="69" customFormat="1" ht="39.6" outlineLevel="1" x14ac:dyDescent="0.25">
      <c r="A27" s="198" t="s">
        <v>1101</v>
      </c>
      <c r="B27" s="267"/>
      <c r="C27" s="152" t="s">
        <v>332</v>
      </c>
      <c r="D27" s="152" t="s">
        <v>1052</v>
      </c>
      <c r="E27" s="52"/>
      <c r="F27" s="55"/>
      <c r="G27" s="53" t="str">
        <f t="shared" si="0"/>
        <v/>
      </c>
      <c r="H27" s="55"/>
      <c r="I27" s="139"/>
    </row>
    <row r="28" spans="1:9" s="69" customFormat="1" ht="31.95" customHeight="1" x14ac:dyDescent="0.25">
      <c r="A28" s="260" t="s">
        <v>166</v>
      </c>
      <c r="B28" s="260"/>
      <c r="C28" s="46"/>
      <c r="D28" s="134"/>
      <c r="E28" s="47"/>
      <c r="F28" s="48"/>
      <c r="G28" s="58"/>
      <c r="H28" s="97"/>
      <c r="I28" s="139"/>
    </row>
    <row r="29" spans="1:9" s="69" customFormat="1" ht="26.4" outlineLevel="1" x14ac:dyDescent="0.25">
      <c r="A29" s="168" t="s">
        <v>1042</v>
      </c>
      <c r="B29" s="273" t="s">
        <v>324</v>
      </c>
      <c r="C29" s="152" t="s">
        <v>1028</v>
      </c>
      <c r="D29" s="152" t="s">
        <v>1029</v>
      </c>
      <c r="E29" s="52"/>
      <c r="F29" s="168"/>
      <c r="G29" s="53" t="str">
        <f t="shared" ref="G29:G32" si="3">IF(ISBLANK(E29),"",E29)</f>
        <v/>
      </c>
      <c r="H29" s="55"/>
      <c r="I29" s="139"/>
    </row>
    <row r="30" spans="1:9" s="69" customFormat="1" ht="26.4" outlineLevel="1" x14ac:dyDescent="0.25">
      <c r="A30" s="168" t="s">
        <v>1043</v>
      </c>
      <c r="B30" s="274"/>
      <c r="C30" s="152" t="s">
        <v>325</v>
      </c>
      <c r="D30" s="152" t="s">
        <v>326</v>
      </c>
      <c r="E30" s="52"/>
      <c r="F30" s="168"/>
      <c r="G30" s="53" t="str">
        <f t="shared" si="3"/>
        <v/>
      </c>
      <c r="H30" s="55"/>
      <c r="I30" s="139"/>
    </row>
    <row r="31" spans="1:9" s="69" customFormat="1" ht="13.8" outlineLevel="1" x14ac:dyDescent="0.25">
      <c r="A31" s="168" t="s">
        <v>1044</v>
      </c>
      <c r="B31" s="274"/>
      <c r="C31" s="152" t="s">
        <v>1030</v>
      </c>
      <c r="D31" s="152" t="s">
        <v>327</v>
      </c>
      <c r="E31" s="52"/>
      <c r="F31" s="168"/>
      <c r="G31" s="53" t="str">
        <f t="shared" si="3"/>
        <v/>
      </c>
      <c r="H31" s="55"/>
      <c r="I31" s="139"/>
    </row>
    <row r="32" spans="1:9" s="69" customFormat="1" ht="26.4" outlineLevel="1" x14ac:dyDescent="0.25">
      <c r="A32" s="168" t="s">
        <v>1045</v>
      </c>
      <c r="B32" s="275"/>
      <c r="C32" s="152" t="s">
        <v>1023</v>
      </c>
      <c r="D32" s="152" t="s">
        <v>328</v>
      </c>
      <c r="E32" s="52"/>
      <c r="F32" s="168"/>
      <c r="G32" s="53" t="str">
        <f t="shared" si="3"/>
        <v/>
      </c>
      <c r="H32" s="55"/>
      <c r="I32" s="139"/>
    </row>
    <row r="33" spans="1:9" s="69" customFormat="1" ht="48" customHeight="1" outlineLevel="1" x14ac:dyDescent="0.25">
      <c r="A33" s="50" t="s">
        <v>1046</v>
      </c>
      <c r="B33" s="197" t="s">
        <v>167</v>
      </c>
      <c r="C33" s="152" t="s">
        <v>168</v>
      </c>
      <c r="D33" s="152" t="s">
        <v>169</v>
      </c>
      <c r="E33" s="52"/>
      <c r="F33" s="55"/>
      <c r="G33" s="53" t="str">
        <f t="shared" ref="G33:G46" si="4">IF(ISBLANK(E33),"",E33)</f>
        <v/>
      </c>
      <c r="H33" s="55"/>
      <c r="I33" s="139"/>
    </row>
    <row r="34" spans="1:9" s="69" customFormat="1" ht="48" customHeight="1" outlineLevel="1" x14ac:dyDescent="0.25">
      <c r="A34" s="50" t="s">
        <v>1102</v>
      </c>
      <c r="B34" s="54" t="s">
        <v>170</v>
      </c>
      <c r="C34" s="152" t="s">
        <v>171</v>
      </c>
      <c r="D34" s="152" t="s">
        <v>172</v>
      </c>
      <c r="E34" s="52"/>
      <c r="F34" s="55"/>
      <c r="G34" s="53" t="str">
        <f t="shared" si="4"/>
        <v/>
      </c>
      <c r="H34" s="55"/>
      <c r="I34" s="139"/>
    </row>
    <row r="35" spans="1:9" s="69" customFormat="1" ht="52.8" outlineLevel="1" x14ac:dyDescent="0.25">
      <c r="A35" s="168" t="s">
        <v>1103</v>
      </c>
      <c r="B35" s="273" t="s">
        <v>329</v>
      </c>
      <c r="C35" s="152" t="s">
        <v>1320</v>
      </c>
      <c r="D35" s="152" t="s">
        <v>1051</v>
      </c>
      <c r="E35" s="52"/>
      <c r="F35" s="168"/>
      <c r="G35" s="53" t="str">
        <f t="shared" si="4"/>
        <v/>
      </c>
      <c r="H35" s="55"/>
      <c r="I35" s="139"/>
    </row>
    <row r="36" spans="1:9" s="69" customFormat="1" ht="26.4" outlineLevel="1" x14ac:dyDescent="0.25">
      <c r="A36" s="168" t="s">
        <v>1104</v>
      </c>
      <c r="B36" s="274"/>
      <c r="C36" s="152" t="s">
        <v>330</v>
      </c>
      <c r="D36" s="152" t="s">
        <v>331</v>
      </c>
      <c r="E36" s="52"/>
      <c r="F36" s="168"/>
      <c r="G36" s="53" t="str">
        <f t="shared" si="4"/>
        <v/>
      </c>
      <c r="H36" s="55"/>
      <c r="I36" s="139"/>
    </row>
    <row r="37" spans="1:9" s="69" customFormat="1" ht="26.4" outlineLevel="1" x14ac:dyDescent="0.25">
      <c r="A37" s="168" t="s">
        <v>1105</v>
      </c>
      <c r="B37" s="274"/>
      <c r="C37" s="152" t="s">
        <v>1050</v>
      </c>
      <c r="D37" s="152" t="s">
        <v>333</v>
      </c>
      <c r="E37" s="52"/>
      <c r="F37" s="168"/>
      <c r="G37" s="53" t="str">
        <f t="shared" si="4"/>
        <v/>
      </c>
      <c r="H37" s="55"/>
      <c r="I37" s="139"/>
    </row>
    <row r="38" spans="1:9" s="69" customFormat="1" ht="26.4" outlineLevel="1" x14ac:dyDescent="0.25">
      <c r="A38" s="168" t="s">
        <v>173</v>
      </c>
      <c r="B38" s="275"/>
      <c r="C38" s="196" t="s">
        <v>1315</v>
      </c>
      <c r="D38" s="152" t="s">
        <v>1025</v>
      </c>
      <c r="E38" s="52"/>
      <c r="F38" s="168"/>
      <c r="G38" s="53" t="str">
        <f t="shared" si="4"/>
        <v/>
      </c>
      <c r="H38" s="55"/>
      <c r="I38" s="139"/>
    </row>
    <row r="39" spans="1:9" s="69" customFormat="1" ht="61.95" customHeight="1" outlineLevel="1" x14ac:dyDescent="0.25">
      <c r="A39" s="50" t="s">
        <v>174</v>
      </c>
      <c r="B39" s="51" t="s">
        <v>175</v>
      </c>
      <c r="C39" s="100" t="s">
        <v>176</v>
      </c>
      <c r="D39" s="152" t="s">
        <v>177</v>
      </c>
      <c r="E39" s="52"/>
      <c r="F39" s="55"/>
      <c r="G39" s="53" t="str">
        <f t="shared" si="4"/>
        <v/>
      </c>
      <c r="H39" s="55"/>
      <c r="I39" s="139"/>
    </row>
    <row r="40" spans="1:9" s="69" customFormat="1" ht="34.950000000000003" customHeight="1" outlineLevel="1" x14ac:dyDescent="0.25">
      <c r="A40" s="50" t="s">
        <v>178</v>
      </c>
      <c r="B40" s="56" t="s">
        <v>179</v>
      </c>
      <c r="C40" s="100" t="s">
        <v>180</v>
      </c>
      <c r="D40" s="152" t="s">
        <v>181</v>
      </c>
      <c r="E40" s="52"/>
      <c r="F40" s="59"/>
      <c r="G40" s="53" t="str">
        <f t="shared" si="4"/>
        <v/>
      </c>
      <c r="H40" s="59"/>
      <c r="I40" s="139"/>
    </row>
    <row r="41" spans="1:9" s="69" customFormat="1" ht="48" customHeight="1" outlineLevel="1" x14ac:dyDescent="0.25">
      <c r="A41" s="50" t="s">
        <v>182</v>
      </c>
      <c r="B41" s="268" t="s">
        <v>1316</v>
      </c>
      <c r="C41" s="51" t="s">
        <v>183</v>
      </c>
      <c r="D41" s="152" t="s">
        <v>184</v>
      </c>
      <c r="E41" s="52"/>
      <c r="F41" s="59"/>
      <c r="G41" s="53" t="str">
        <f t="shared" ref="G41" si="5">IF(ISBLANK(E41),"",E41)</f>
        <v/>
      </c>
      <c r="H41" s="59"/>
      <c r="I41" s="139"/>
    </row>
    <row r="42" spans="1:9" s="69" customFormat="1" ht="48" customHeight="1" outlineLevel="1" x14ac:dyDescent="0.25">
      <c r="A42" s="50" t="s">
        <v>187</v>
      </c>
      <c r="B42" s="269"/>
      <c r="C42" s="152" t="s">
        <v>185</v>
      </c>
      <c r="D42" s="152" t="s">
        <v>186</v>
      </c>
      <c r="E42" s="52"/>
      <c r="F42" s="59"/>
      <c r="G42" s="53" t="str">
        <f t="shared" si="4"/>
        <v/>
      </c>
      <c r="H42" s="59"/>
      <c r="I42" s="139"/>
    </row>
    <row r="43" spans="1:9" s="69" customFormat="1" ht="34.950000000000003" customHeight="1" outlineLevel="1" x14ac:dyDescent="0.25">
      <c r="A43" s="50" t="s">
        <v>193</v>
      </c>
      <c r="B43" s="263" t="s">
        <v>188</v>
      </c>
      <c r="C43" s="100" t="s">
        <v>189</v>
      </c>
      <c r="D43" s="152" t="s">
        <v>190</v>
      </c>
      <c r="E43" s="52"/>
      <c r="F43" s="59"/>
      <c r="G43" s="53" t="str">
        <f t="shared" si="4"/>
        <v/>
      </c>
      <c r="H43" s="59"/>
      <c r="I43" s="139"/>
    </row>
    <row r="44" spans="1:9" s="69" customFormat="1" ht="34.950000000000003" customHeight="1" outlineLevel="1" x14ac:dyDescent="0.25">
      <c r="A44" s="50" t="s">
        <v>1106</v>
      </c>
      <c r="B44" s="272"/>
      <c r="C44" s="152" t="s">
        <v>191</v>
      </c>
      <c r="D44" s="152" t="s">
        <v>192</v>
      </c>
      <c r="E44" s="52"/>
      <c r="F44" s="59"/>
      <c r="G44" s="53" t="str">
        <f t="shared" ref="G44:G45" si="6">IF(ISBLANK(E44),"",E44)</f>
        <v/>
      </c>
      <c r="H44" s="59"/>
      <c r="I44" s="139"/>
    </row>
    <row r="45" spans="1:9" s="69" customFormat="1" ht="48" customHeight="1" outlineLevel="1" x14ac:dyDescent="0.25">
      <c r="A45" s="50" t="s">
        <v>1107</v>
      </c>
      <c r="B45" s="270" t="s">
        <v>194</v>
      </c>
      <c r="C45" s="51" t="s">
        <v>195</v>
      </c>
      <c r="D45" s="152" t="s">
        <v>196</v>
      </c>
      <c r="E45" s="52"/>
      <c r="F45" s="55"/>
      <c r="G45" s="53" t="str">
        <f t="shared" si="6"/>
        <v/>
      </c>
      <c r="H45" s="55"/>
      <c r="I45" s="139"/>
    </row>
    <row r="46" spans="1:9" s="69" customFormat="1" ht="48" customHeight="1" outlineLevel="1" x14ac:dyDescent="0.25">
      <c r="A46" s="50" t="s">
        <v>1108</v>
      </c>
      <c r="B46" s="271"/>
      <c r="C46" s="51" t="s">
        <v>195</v>
      </c>
      <c r="D46" s="152" t="s">
        <v>196</v>
      </c>
      <c r="E46" s="52"/>
      <c r="F46" s="55"/>
      <c r="G46" s="53" t="str">
        <f t="shared" si="4"/>
        <v/>
      </c>
      <c r="H46" s="55"/>
      <c r="I46" s="139"/>
    </row>
    <row r="47" spans="1:9" s="70" customFormat="1" ht="31.95" customHeight="1" x14ac:dyDescent="0.25">
      <c r="A47" s="261" t="s">
        <v>197</v>
      </c>
      <c r="B47" s="261"/>
      <c r="C47" s="61"/>
      <c r="D47" s="150"/>
      <c r="E47" s="47"/>
      <c r="F47" s="48"/>
      <c r="G47" s="58"/>
      <c r="H47" s="135"/>
      <c r="I47" s="140"/>
    </row>
    <row r="48" spans="1:9" s="69" customFormat="1" ht="34.950000000000003" customHeight="1" outlineLevel="1" x14ac:dyDescent="0.25">
      <c r="A48" s="50" t="s">
        <v>1109</v>
      </c>
      <c r="B48" s="54" t="s">
        <v>198</v>
      </c>
      <c r="C48" s="54" t="s">
        <v>199</v>
      </c>
      <c r="D48" s="152" t="s">
        <v>200</v>
      </c>
      <c r="E48" s="52"/>
      <c r="F48" s="57"/>
      <c r="G48" s="53" t="str">
        <f t="shared" ref="G48:G67" si="7">IF(ISBLANK(E48),"",E48)</f>
        <v/>
      </c>
      <c r="H48" s="57"/>
      <c r="I48" s="139"/>
    </row>
    <row r="49" spans="1:9" s="69" customFormat="1" ht="39.6" outlineLevel="1" x14ac:dyDescent="0.25">
      <c r="A49" s="50" t="s">
        <v>1110</v>
      </c>
      <c r="B49" s="54" t="s">
        <v>201</v>
      </c>
      <c r="C49" s="54" t="s">
        <v>202</v>
      </c>
      <c r="D49" s="152" t="s">
        <v>203</v>
      </c>
      <c r="E49" s="52"/>
      <c r="F49" s="55"/>
      <c r="G49" s="53" t="str">
        <f t="shared" si="7"/>
        <v/>
      </c>
      <c r="H49" s="55"/>
      <c r="I49" s="139"/>
    </row>
    <row r="50" spans="1:9" s="69" customFormat="1" ht="48" customHeight="1" outlineLevel="1" x14ac:dyDescent="0.25">
      <c r="A50" s="50" t="s">
        <v>1111</v>
      </c>
      <c r="B50" s="270" t="s">
        <v>204</v>
      </c>
      <c r="C50" s="100" t="s">
        <v>205</v>
      </c>
      <c r="D50" s="152" t="s">
        <v>206</v>
      </c>
      <c r="E50" s="52"/>
      <c r="F50" s="59"/>
      <c r="G50" s="53" t="str">
        <f t="shared" ref="G50" si="8">IF(ISBLANK(E50),"",E50)</f>
        <v/>
      </c>
      <c r="H50" s="59"/>
      <c r="I50" s="139"/>
    </row>
    <row r="51" spans="1:9" s="69" customFormat="1" ht="19.5" customHeight="1" outlineLevel="1" x14ac:dyDescent="0.25">
      <c r="A51" s="50" t="s">
        <v>1112</v>
      </c>
      <c r="B51" s="271"/>
      <c r="C51" s="152" t="s">
        <v>207</v>
      </c>
      <c r="D51" s="152" t="s">
        <v>208</v>
      </c>
      <c r="E51" s="52"/>
      <c r="F51" s="59"/>
      <c r="G51" s="53" t="str">
        <f t="shared" si="7"/>
        <v/>
      </c>
      <c r="H51" s="59"/>
      <c r="I51" s="139"/>
    </row>
    <row r="52" spans="1:9" s="69" customFormat="1" ht="34.950000000000003" customHeight="1" outlineLevel="1" x14ac:dyDescent="0.25">
      <c r="A52" s="50" t="s">
        <v>1113</v>
      </c>
      <c r="B52" s="100" t="s">
        <v>209</v>
      </c>
      <c r="C52" s="100" t="s">
        <v>210</v>
      </c>
      <c r="D52" s="152" t="s">
        <v>211</v>
      </c>
      <c r="E52" s="52"/>
      <c r="F52" s="59"/>
      <c r="G52" s="53" t="str">
        <f t="shared" si="7"/>
        <v/>
      </c>
      <c r="H52" s="59"/>
      <c r="I52" s="139"/>
    </row>
    <row r="53" spans="1:9" s="69" customFormat="1" ht="34.950000000000003" customHeight="1" outlineLevel="1" x14ac:dyDescent="0.25">
      <c r="A53" s="62" t="s">
        <v>1114</v>
      </c>
      <c r="B53" s="263" t="s">
        <v>212</v>
      </c>
      <c r="C53" s="100" t="s">
        <v>213</v>
      </c>
      <c r="D53" s="100"/>
      <c r="E53" s="52"/>
      <c r="F53" s="59"/>
      <c r="G53" s="53" t="str">
        <f t="shared" si="7"/>
        <v/>
      </c>
      <c r="H53" s="59"/>
      <c r="I53" s="139"/>
    </row>
    <row r="54" spans="1:9" s="69" customFormat="1" ht="31.95" customHeight="1" outlineLevel="1" x14ac:dyDescent="0.25">
      <c r="A54" s="62" t="s">
        <v>1115</v>
      </c>
      <c r="B54" s="264"/>
      <c r="C54" s="51" t="s">
        <v>214</v>
      </c>
      <c r="D54" s="51"/>
      <c r="E54" s="52"/>
      <c r="F54" s="59"/>
      <c r="G54" s="53" t="str">
        <f t="shared" si="7"/>
        <v/>
      </c>
      <c r="H54" s="59"/>
      <c r="I54" s="139"/>
    </row>
    <row r="55" spans="1:9" s="69" customFormat="1" ht="31.95" customHeight="1" outlineLevel="1" x14ac:dyDescent="0.25">
      <c r="A55" s="62" t="s">
        <v>1116</v>
      </c>
      <c r="B55" s="264"/>
      <c r="C55" s="100" t="s">
        <v>215</v>
      </c>
      <c r="D55" s="100"/>
      <c r="E55" s="52"/>
      <c r="F55" s="59"/>
      <c r="G55" s="53" t="str">
        <f t="shared" si="7"/>
        <v/>
      </c>
      <c r="H55" s="59"/>
      <c r="I55" s="139"/>
    </row>
    <row r="56" spans="1:9" s="69" customFormat="1" ht="31.95" customHeight="1" outlineLevel="1" x14ac:dyDescent="0.25">
      <c r="A56" s="62" t="s">
        <v>1117</v>
      </c>
      <c r="B56" s="264"/>
      <c r="C56" s="56" t="s">
        <v>216</v>
      </c>
      <c r="D56" s="152" t="s">
        <v>217</v>
      </c>
      <c r="E56" s="52"/>
      <c r="F56" s="59"/>
      <c r="G56" s="53" t="str">
        <f t="shared" si="7"/>
        <v/>
      </c>
      <c r="H56" s="59"/>
      <c r="I56" s="139"/>
    </row>
    <row r="57" spans="1:9" s="69" customFormat="1" ht="34.950000000000003" customHeight="1" outlineLevel="1" x14ac:dyDescent="0.25">
      <c r="A57" s="62" t="s">
        <v>224</v>
      </c>
      <c r="B57" s="264"/>
      <c r="C57" s="51" t="s">
        <v>218</v>
      </c>
      <c r="D57" s="51"/>
      <c r="E57" s="52"/>
      <c r="F57" s="59"/>
      <c r="G57" s="53" t="str">
        <f t="shared" si="7"/>
        <v/>
      </c>
      <c r="H57" s="59"/>
      <c r="I57" s="139"/>
    </row>
    <row r="58" spans="1:9" s="69" customFormat="1" ht="31.95" customHeight="1" outlineLevel="1" x14ac:dyDescent="0.25">
      <c r="A58" s="62" t="s">
        <v>234</v>
      </c>
      <c r="B58" s="264"/>
      <c r="C58" s="56" t="s">
        <v>219</v>
      </c>
      <c r="D58" s="51"/>
      <c r="E58" s="52"/>
      <c r="F58" s="59"/>
      <c r="G58" s="53" t="str">
        <f t="shared" si="7"/>
        <v/>
      </c>
      <c r="H58" s="59"/>
      <c r="I58" s="139"/>
    </row>
    <row r="59" spans="1:9" s="69" customFormat="1" ht="31.95" customHeight="1" outlineLevel="1" x14ac:dyDescent="0.25">
      <c r="A59" s="62" t="s">
        <v>237</v>
      </c>
      <c r="B59" s="264"/>
      <c r="C59" s="56" t="s">
        <v>220</v>
      </c>
      <c r="D59" s="152" t="s">
        <v>221</v>
      </c>
      <c r="E59" s="52"/>
      <c r="F59" s="59"/>
      <c r="G59" s="53" t="str">
        <f t="shared" si="7"/>
        <v/>
      </c>
      <c r="H59" s="59"/>
      <c r="I59" s="139"/>
    </row>
    <row r="60" spans="1:9" s="69" customFormat="1" ht="34.950000000000003" customHeight="1" outlineLevel="1" x14ac:dyDescent="0.25">
      <c r="A60" s="62" t="s">
        <v>1118</v>
      </c>
      <c r="B60" s="264"/>
      <c r="C60" s="51" t="s">
        <v>222</v>
      </c>
      <c r="D60" s="152" t="s">
        <v>223</v>
      </c>
      <c r="E60" s="52"/>
      <c r="F60" s="59"/>
      <c r="G60" s="53" t="str">
        <f t="shared" si="7"/>
        <v/>
      </c>
      <c r="H60" s="59"/>
      <c r="I60" s="139"/>
    </row>
    <row r="61" spans="1:9" s="69" customFormat="1" ht="34.950000000000003" customHeight="1" outlineLevel="1" x14ac:dyDescent="0.25">
      <c r="A61" s="122" t="s">
        <v>1119</v>
      </c>
      <c r="B61" s="270" t="s">
        <v>225</v>
      </c>
      <c r="C61" s="51" t="s">
        <v>226</v>
      </c>
      <c r="D61" s="51"/>
      <c r="E61" s="52"/>
      <c r="F61" s="59"/>
      <c r="G61" s="53" t="str">
        <f t="shared" si="7"/>
        <v/>
      </c>
      <c r="H61" s="59"/>
      <c r="I61" s="139"/>
    </row>
    <row r="62" spans="1:9" s="69" customFormat="1" ht="34.950000000000003" customHeight="1" outlineLevel="1" x14ac:dyDescent="0.25">
      <c r="A62" s="122" t="s">
        <v>1120</v>
      </c>
      <c r="B62" s="278"/>
      <c r="C62" s="51" t="s">
        <v>227</v>
      </c>
      <c r="D62" s="152" t="s">
        <v>228</v>
      </c>
      <c r="E62" s="52"/>
      <c r="F62" s="59"/>
      <c r="G62" s="53" t="str">
        <f t="shared" si="7"/>
        <v/>
      </c>
      <c r="H62" s="59"/>
      <c r="I62" s="139"/>
    </row>
    <row r="63" spans="1:9" s="69" customFormat="1" ht="31.95" customHeight="1" outlineLevel="1" x14ac:dyDescent="0.25">
      <c r="A63" s="122" t="s">
        <v>1121</v>
      </c>
      <c r="B63" s="278"/>
      <c r="C63" s="100" t="s">
        <v>229</v>
      </c>
      <c r="D63" s="152" t="s">
        <v>230</v>
      </c>
      <c r="E63" s="52"/>
      <c r="F63" s="59"/>
      <c r="G63" s="53" t="str">
        <f t="shared" si="7"/>
        <v/>
      </c>
      <c r="H63" s="59"/>
      <c r="I63" s="139"/>
    </row>
    <row r="64" spans="1:9" s="69" customFormat="1" ht="34.950000000000003" customHeight="1" outlineLevel="1" x14ac:dyDescent="0.25">
      <c r="A64" s="122" t="s">
        <v>1122</v>
      </c>
      <c r="B64" s="278"/>
      <c r="C64" s="54" t="s">
        <v>231</v>
      </c>
      <c r="D64" s="54"/>
      <c r="E64" s="52"/>
      <c r="F64" s="59"/>
      <c r="G64" s="53" t="str">
        <f t="shared" si="7"/>
        <v/>
      </c>
      <c r="H64" s="59"/>
      <c r="I64" s="139"/>
    </row>
    <row r="65" spans="1:9" s="69" customFormat="1" ht="34.950000000000003" customHeight="1" outlineLevel="1" x14ac:dyDescent="0.25">
      <c r="A65" s="199" t="s">
        <v>1123</v>
      </c>
      <c r="B65" s="271"/>
      <c r="C65" s="152" t="s">
        <v>232</v>
      </c>
      <c r="D65" s="152" t="s">
        <v>233</v>
      </c>
      <c r="E65" s="52"/>
      <c r="F65" s="59"/>
      <c r="G65" s="53" t="str">
        <f t="shared" ref="G65:G66" si="9">IF(ISBLANK(E65),"",E65)</f>
        <v/>
      </c>
      <c r="H65" s="59"/>
      <c r="I65" s="139"/>
    </row>
    <row r="66" spans="1:9" s="69" customFormat="1" ht="37.5" customHeight="1" outlineLevel="1" x14ac:dyDescent="0.25">
      <c r="A66" s="122" t="s">
        <v>1124</v>
      </c>
      <c r="B66" s="51" t="s">
        <v>235</v>
      </c>
      <c r="C66" s="54" t="s">
        <v>1317</v>
      </c>
      <c r="D66" s="152" t="s">
        <v>236</v>
      </c>
      <c r="E66" s="52"/>
      <c r="F66" s="59"/>
      <c r="G66" s="53" t="str">
        <f t="shared" si="9"/>
        <v/>
      </c>
      <c r="H66" s="59"/>
      <c r="I66" s="139"/>
    </row>
    <row r="67" spans="1:9" s="69" customFormat="1" ht="34.950000000000003" customHeight="1" outlineLevel="1" x14ac:dyDescent="0.25">
      <c r="A67" s="122" t="s">
        <v>1125</v>
      </c>
      <c r="B67" s="51" t="s">
        <v>238</v>
      </c>
      <c r="C67" s="54" t="s">
        <v>239</v>
      </c>
      <c r="D67" s="152" t="s">
        <v>240</v>
      </c>
      <c r="E67" s="52"/>
      <c r="F67" s="59"/>
      <c r="G67" s="53" t="str">
        <f t="shared" si="7"/>
        <v/>
      </c>
      <c r="H67" s="59"/>
      <c r="I67" s="139"/>
    </row>
    <row r="68" spans="1:9" s="71" customFormat="1" ht="31.95" customHeight="1" x14ac:dyDescent="0.25">
      <c r="A68" s="262" t="s">
        <v>241</v>
      </c>
      <c r="B68" s="262"/>
      <c r="C68" s="63"/>
      <c r="D68" s="151"/>
      <c r="E68" s="47"/>
      <c r="F68" s="48"/>
      <c r="G68" s="58"/>
      <c r="H68" s="136"/>
      <c r="I68" s="141"/>
    </row>
    <row r="69" spans="1:9" s="69" customFormat="1" ht="34.950000000000003" customHeight="1" outlineLevel="1" x14ac:dyDescent="0.25">
      <c r="A69" s="50" t="s">
        <v>1126</v>
      </c>
      <c r="B69" s="56" t="s">
        <v>242</v>
      </c>
      <c r="C69" s="56" t="s">
        <v>243</v>
      </c>
      <c r="D69" s="152" t="s">
        <v>244</v>
      </c>
      <c r="E69" s="52"/>
      <c r="F69" s="59"/>
      <c r="G69" s="53" t="str">
        <f t="shared" ref="G69:G85" si="10">IF(ISBLANK(E69),"",E69)</f>
        <v/>
      </c>
      <c r="H69" s="59"/>
      <c r="I69" s="139"/>
    </row>
    <row r="70" spans="1:9" s="69" customFormat="1" ht="34.950000000000003" customHeight="1" outlineLevel="1" x14ac:dyDescent="0.25">
      <c r="A70" s="62" t="s">
        <v>1127</v>
      </c>
      <c r="B70" s="253" t="s">
        <v>1324</v>
      </c>
      <c r="C70" s="56" t="s">
        <v>245</v>
      </c>
      <c r="D70" s="56"/>
      <c r="E70" s="52"/>
      <c r="F70" s="59"/>
      <c r="G70" s="53" t="str">
        <f t="shared" si="10"/>
        <v/>
      </c>
      <c r="H70" s="59"/>
      <c r="I70" s="139"/>
    </row>
    <row r="71" spans="1:9" s="69" customFormat="1" ht="34.950000000000003" customHeight="1" outlineLevel="1" x14ac:dyDescent="0.25">
      <c r="A71" s="62" t="s">
        <v>1128</v>
      </c>
      <c r="B71" s="278"/>
      <c r="C71" s="56" t="s">
        <v>246</v>
      </c>
      <c r="D71" s="152" t="s">
        <v>247</v>
      </c>
      <c r="E71" s="52"/>
      <c r="F71" s="59"/>
      <c r="G71" s="53" t="str">
        <f t="shared" si="10"/>
        <v/>
      </c>
      <c r="H71" s="59"/>
      <c r="I71" s="139"/>
    </row>
    <row r="72" spans="1:9" s="69" customFormat="1" ht="34.950000000000003" customHeight="1" outlineLevel="1" x14ac:dyDescent="0.25">
      <c r="A72" s="62" t="s">
        <v>1129</v>
      </c>
      <c r="B72" s="278"/>
      <c r="C72" s="152" t="s">
        <v>1318</v>
      </c>
      <c r="D72" s="152" t="s">
        <v>248</v>
      </c>
      <c r="E72" s="52"/>
      <c r="F72" s="59"/>
      <c r="G72" s="53" t="str">
        <f t="shared" si="10"/>
        <v/>
      </c>
      <c r="H72" s="59"/>
      <c r="I72" s="139"/>
    </row>
    <row r="73" spans="1:9" s="69" customFormat="1" ht="34.950000000000003" customHeight="1" outlineLevel="1" x14ac:dyDescent="0.25">
      <c r="A73" s="198" t="s">
        <v>1130</v>
      </c>
      <c r="B73" s="278"/>
      <c r="C73" s="196" t="s">
        <v>336</v>
      </c>
      <c r="D73" s="152" t="s">
        <v>1026</v>
      </c>
      <c r="E73" s="52"/>
      <c r="F73" s="59"/>
      <c r="G73" s="53" t="str">
        <f t="shared" si="10"/>
        <v/>
      </c>
      <c r="H73" s="59"/>
      <c r="I73" s="139"/>
    </row>
    <row r="74" spans="1:9" s="69" customFormat="1" ht="34.950000000000003" customHeight="1" outlineLevel="1" x14ac:dyDescent="0.25">
      <c r="A74" s="198" t="s">
        <v>1131</v>
      </c>
      <c r="B74" s="271"/>
      <c r="C74" s="196" t="s">
        <v>1321</v>
      </c>
      <c r="D74" s="152" t="s">
        <v>1322</v>
      </c>
      <c r="E74" s="52"/>
      <c r="F74" s="59"/>
      <c r="G74" s="53" t="str">
        <f t="shared" ref="G74" si="11">IF(ISBLANK(E74),"",E74)</f>
        <v/>
      </c>
      <c r="H74" s="59"/>
      <c r="I74" s="139"/>
    </row>
    <row r="75" spans="1:9" s="69" customFormat="1" ht="34.950000000000003" customHeight="1" outlineLevel="1" x14ac:dyDescent="0.25">
      <c r="A75" s="122" t="s">
        <v>1132</v>
      </c>
      <c r="B75" s="281" t="s">
        <v>249</v>
      </c>
      <c r="C75" s="51" t="s">
        <v>250</v>
      </c>
      <c r="D75" s="152" t="s">
        <v>251</v>
      </c>
      <c r="E75" s="52"/>
      <c r="F75" s="59"/>
      <c r="G75" s="53" t="str">
        <f t="shared" si="10"/>
        <v/>
      </c>
      <c r="H75" s="59"/>
      <c r="I75" s="139"/>
    </row>
    <row r="76" spans="1:9" s="88" customFormat="1" ht="31.95" customHeight="1" outlineLevel="1" x14ac:dyDescent="0.25">
      <c r="A76" s="50" t="s">
        <v>1133</v>
      </c>
      <c r="B76" s="282"/>
      <c r="C76" s="152" t="s">
        <v>252</v>
      </c>
      <c r="D76" s="152" t="s">
        <v>253</v>
      </c>
      <c r="E76" s="52"/>
      <c r="F76" s="57"/>
      <c r="G76" s="53" t="str">
        <f>IF(ISBLANK(E76),"",E76)</f>
        <v/>
      </c>
      <c r="H76" s="57"/>
      <c r="I76" s="142"/>
    </row>
    <row r="77" spans="1:9" s="69" customFormat="1" ht="34.950000000000003" customHeight="1" outlineLevel="1" x14ac:dyDescent="0.25">
      <c r="A77" s="50" t="s">
        <v>1134</v>
      </c>
      <c r="B77" s="54" t="s">
        <v>254</v>
      </c>
      <c r="C77" s="54" t="s">
        <v>255</v>
      </c>
      <c r="D77" s="152" t="s">
        <v>256</v>
      </c>
      <c r="E77" s="52"/>
      <c r="F77" s="59"/>
      <c r="G77" s="53" t="str">
        <f t="shared" si="10"/>
        <v/>
      </c>
      <c r="H77" s="59"/>
      <c r="I77" s="139"/>
    </row>
    <row r="78" spans="1:9" s="69" customFormat="1" ht="34.950000000000003" customHeight="1" outlineLevel="1" x14ac:dyDescent="0.25">
      <c r="A78" s="64" t="s">
        <v>260</v>
      </c>
      <c r="B78" s="54" t="s">
        <v>257</v>
      </c>
      <c r="C78" s="54" t="s">
        <v>258</v>
      </c>
      <c r="D78" s="152" t="s">
        <v>259</v>
      </c>
      <c r="E78" s="52"/>
      <c r="F78" s="59"/>
      <c r="G78" s="53" t="str">
        <f t="shared" si="10"/>
        <v/>
      </c>
      <c r="H78" s="59"/>
      <c r="I78" s="139"/>
    </row>
    <row r="79" spans="1:9" s="69" customFormat="1" ht="31.95" customHeight="1" outlineLevel="1" x14ac:dyDescent="0.25">
      <c r="A79" s="64" t="s">
        <v>271</v>
      </c>
      <c r="B79" s="253" t="s">
        <v>261</v>
      </c>
      <c r="C79" s="54" t="s">
        <v>262</v>
      </c>
      <c r="D79" s="152" t="s">
        <v>263</v>
      </c>
      <c r="E79" s="52"/>
      <c r="F79" s="59"/>
      <c r="G79" s="53" t="str">
        <f t="shared" si="10"/>
        <v/>
      </c>
      <c r="H79" s="59"/>
      <c r="I79" s="139"/>
    </row>
    <row r="80" spans="1:9" s="69" customFormat="1" ht="31.95" customHeight="1" outlineLevel="1" x14ac:dyDescent="0.25">
      <c r="A80" s="64" t="s">
        <v>272</v>
      </c>
      <c r="B80" s="254"/>
      <c r="C80" s="54" t="s">
        <v>264</v>
      </c>
      <c r="D80" s="152" t="s">
        <v>265</v>
      </c>
      <c r="E80" s="52"/>
      <c r="F80" s="59"/>
      <c r="G80" s="53" t="str">
        <f t="shared" si="10"/>
        <v/>
      </c>
      <c r="H80" s="59"/>
      <c r="I80" s="139"/>
    </row>
    <row r="81" spans="1:9" s="69" customFormat="1" ht="31.95" customHeight="1" outlineLevel="1" x14ac:dyDescent="0.25">
      <c r="A81" s="64" t="s">
        <v>276</v>
      </c>
      <c r="B81" s="254"/>
      <c r="C81" s="54" t="s">
        <v>266</v>
      </c>
      <c r="D81" s="152" t="s">
        <v>267</v>
      </c>
      <c r="E81" s="52"/>
      <c r="F81" s="59"/>
      <c r="G81" s="53" t="str">
        <f t="shared" si="10"/>
        <v/>
      </c>
      <c r="H81" s="59"/>
      <c r="I81" s="139"/>
    </row>
    <row r="82" spans="1:9" s="69" customFormat="1" ht="31.95" customHeight="1" outlineLevel="1" x14ac:dyDescent="0.25">
      <c r="A82" s="64" t="s">
        <v>1135</v>
      </c>
      <c r="B82" s="254"/>
      <c r="C82" s="65" t="s">
        <v>268</v>
      </c>
      <c r="D82" s="154" t="s">
        <v>265</v>
      </c>
      <c r="E82" s="52"/>
      <c r="F82" s="59"/>
      <c r="G82" s="53" t="str">
        <f t="shared" si="10"/>
        <v/>
      </c>
      <c r="H82" s="59"/>
      <c r="I82" s="139"/>
    </row>
    <row r="83" spans="1:9" s="69" customFormat="1" ht="31.95" customHeight="1" outlineLevel="1" x14ac:dyDescent="0.25">
      <c r="A83" s="66" t="s">
        <v>1136</v>
      </c>
      <c r="B83" s="255"/>
      <c r="C83" s="54" t="s">
        <v>269</v>
      </c>
      <c r="D83" s="152" t="s">
        <v>270</v>
      </c>
      <c r="E83" s="52"/>
      <c r="F83" s="59"/>
      <c r="G83" s="53" t="str">
        <f t="shared" si="10"/>
        <v/>
      </c>
      <c r="H83" s="59"/>
      <c r="I83" s="139"/>
    </row>
    <row r="84" spans="1:9" s="88" customFormat="1" ht="34.950000000000003" customHeight="1" outlineLevel="1" x14ac:dyDescent="0.25">
      <c r="A84" s="66" t="s">
        <v>1137</v>
      </c>
      <c r="B84" s="54" t="s">
        <v>273</v>
      </c>
      <c r="C84" s="54" t="s">
        <v>274</v>
      </c>
      <c r="D84" s="152" t="s">
        <v>275</v>
      </c>
      <c r="E84" s="52"/>
      <c r="F84" s="59"/>
      <c r="G84" s="53" t="str">
        <f t="shared" si="10"/>
        <v/>
      </c>
      <c r="H84" s="59"/>
      <c r="I84" s="142"/>
    </row>
    <row r="85" spans="1:9" s="69" customFormat="1" ht="61.95" customHeight="1" outlineLevel="1" x14ac:dyDescent="0.25">
      <c r="A85" s="50" t="s">
        <v>1323</v>
      </c>
      <c r="B85" s="51" t="s">
        <v>277</v>
      </c>
      <c r="C85" s="51" t="s">
        <v>278</v>
      </c>
      <c r="D85" s="152" t="s">
        <v>279</v>
      </c>
      <c r="E85" s="52"/>
      <c r="F85" s="59"/>
      <c r="G85" s="53" t="str">
        <f t="shared" si="10"/>
        <v/>
      </c>
      <c r="H85" s="59"/>
      <c r="I85" s="139"/>
    </row>
    <row r="86" spans="1:9" s="69" customFormat="1" ht="31.95" customHeight="1" x14ac:dyDescent="0.25">
      <c r="A86" s="279" t="s">
        <v>1056</v>
      </c>
      <c r="B86" s="280"/>
      <c r="C86" s="63"/>
      <c r="D86" s="151"/>
      <c r="E86" s="47"/>
      <c r="F86" s="48"/>
      <c r="G86" s="58"/>
      <c r="H86" s="97"/>
      <c r="I86" s="139"/>
    </row>
    <row r="87" spans="1:9" s="69" customFormat="1" ht="26.4" outlineLevel="1" x14ac:dyDescent="0.25">
      <c r="A87" s="168" t="s">
        <v>1138</v>
      </c>
      <c r="B87" s="152" t="s">
        <v>320</v>
      </c>
      <c r="C87" s="152" t="s">
        <v>321</v>
      </c>
      <c r="D87" s="152" t="s">
        <v>322</v>
      </c>
      <c r="E87" s="52"/>
      <c r="F87" s="168"/>
      <c r="G87" s="53" t="str">
        <f t="shared" ref="G87:G95" si="12">IF(ISBLANK(E87),"",E87)</f>
        <v/>
      </c>
      <c r="H87" s="55"/>
      <c r="I87" s="139"/>
    </row>
    <row r="88" spans="1:9" s="88" customFormat="1" ht="31.95" customHeight="1" outlineLevel="1" x14ac:dyDescent="0.25">
      <c r="A88" s="66" t="s">
        <v>1139</v>
      </c>
      <c r="B88" s="197" t="s">
        <v>280</v>
      </c>
      <c r="C88" s="54" t="s">
        <v>281</v>
      </c>
      <c r="D88" s="152" t="s">
        <v>282</v>
      </c>
      <c r="E88" s="52"/>
      <c r="F88" s="60"/>
      <c r="G88" s="53" t="str">
        <f t="shared" si="12"/>
        <v/>
      </c>
      <c r="H88" s="59"/>
      <c r="I88" s="142"/>
    </row>
    <row r="89" spans="1:9" s="69" customFormat="1" ht="31.95" customHeight="1" outlineLevel="1" x14ac:dyDescent="0.25">
      <c r="A89" s="66" t="s">
        <v>1140</v>
      </c>
      <c r="B89" s="56" t="s">
        <v>283</v>
      </c>
      <c r="C89" s="54" t="s">
        <v>284</v>
      </c>
      <c r="D89" s="54"/>
      <c r="E89" s="52"/>
      <c r="F89" s="67"/>
      <c r="G89" s="53" t="str">
        <f t="shared" si="12"/>
        <v/>
      </c>
      <c r="H89" s="137"/>
      <c r="I89" s="139"/>
    </row>
    <row r="90" spans="1:9" s="72" customFormat="1" ht="31.95" customHeight="1" outlineLevel="1" x14ac:dyDescent="0.5">
      <c r="A90" s="66" t="s">
        <v>1141</v>
      </c>
      <c r="B90" s="197" t="s">
        <v>285</v>
      </c>
      <c r="C90" s="54" t="s">
        <v>286</v>
      </c>
      <c r="D90" s="152" t="s">
        <v>287</v>
      </c>
      <c r="E90" s="52"/>
      <c r="F90" s="67"/>
      <c r="G90" s="53" t="str">
        <f t="shared" ref="G90" si="13">IF(ISBLANK(E90),"",E90)</f>
        <v/>
      </c>
      <c r="H90" s="138"/>
      <c r="I90" s="143"/>
    </row>
    <row r="91" spans="1:9" s="72" customFormat="1" ht="31.95" customHeight="1" outlineLevel="1" x14ac:dyDescent="0.5">
      <c r="A91" s="66" t="s">
        <v>1142</v>
      </c>
      <c r="B91" s="54" t="s">
        <v>288</v>
      </c>
      <c r="C91" s="54" t="s">
        <v>289</v>
      </c>
      <c r="D91" s="152" t="s">
        <v>290</v>
      </c>
      <c r="E91" s="52"/>
      <c r="F91" s="67"/>
      <c r="G91" s="53" t="str">
        <f t="shared" si="12"/>
        <v/>
      </c>
      <c r="H91" s="138"/>
      <c r="I91" s="143"/>
    </row>
    <row r="92" spans="1:9" s="88" customFormat="1" ht="31.95" customHeight="1" outlineLevel="1" x14ac:dyDescent="0.5">
      <c r="A92" s="66" t="s">
        <v>1143</v>
      </c>
      <c r="B92" s="54" t="s">
        <v>291</v>
      </c>
      <c r="C92" s="54" t="s">
        <v>292</v>
      </c>
      <c r="D92" s="152" t="s">
        <v>293</v>
      </c>
      <c r="E92" s="52"/>
      <c r="F92" s="67"/>
      <c r="G92" s="53" t="str">
        <f t="shared" si="12"/>
        <v/>
      </c>
      <c r="H92" s="138"/>
      <c r="I92" s="142"/>
    </row>
    <row r="93" spans="1:9" s="88" customFormat="1" ht="31.95" customHeight="1" outlineLevel="1" x14ac:dyDescent="0.5">
      <c r="A93" s="66" t="s">
        <v>1144</v>
      </c>
      <c r="B93" s="54" t="s">
        <v>294</v>
      </c>
      <c r="C93" s="54" t="s">
        <v>295</v>
      </c>
      <c r="D93" s="152" t="s">
        <v>296</v>
      </c>
      <c r="E93" s="52"/>
      <c r="F93" s="67"/>
      <c r="G93" s="53" t="str">
        <f t="shared" si="12"/>
        <v/>
      </c>
      <c r="H93" s="138"/>
      <c r="I93" s="142"/>
    </row>
    <row r="94" spans="1:9" s="88" customFormat="1" ht="31.95" customHeight="1" outlineLevel="1" x14ac:dyDescent="0.5">
      <c r="A94" s="66" t="s">
        <v>1145</v>
      </c>
      <c r="B94" s="54" t="s">
        <v>297</v>
      </c>
      <c r="C94" s="54" t="s">
        <v>298</v>
      </c>
      <c r="D94" s="152" t="s">
        <v>299</v>
      </c>
      <c r="E94" s="52"/>
      <c r="F94" s="67"/>
      <c r="G94" s="53" t="str">
        <f t="shared" si="12"/>
        <v/>
      </c>
      <c r="H94" s="138"/>
      <c r="I94" s="142"/>
    </row>
    <row r="95" spans="1:9" s="88" customFormat="1" ht="31.95" customHeight="1" outlineLevel="1" x14ac:dyDescent="0.5">
      <c r="A95" s="66" t="s">
        <v>1146</v>
      </c>
      <c r="B95" s="54" t="s">
        <v>300</v>
      </c>
      <c r="C95" s="54" t="s">
        <v>301</v>
      </c>
      <c r="D95" s="152" t="s">
        <v>302</v>
      </c>
      <c r="E95" s="52"/>
      <c r="F95" s="67"/>
      <c r="G95" s="53" t="str">
        <f t="shared" si="12"/>
        <v/>
      </c>
      <c r="H95" s="138"/>
      <c r="I95" s="142"/>
    </row>
    <row r="96" spans="1:9" s="69" customFormat="1" ht="31.95" customHeight="1" x14ac:dyDescent="0.25">
      <c r="A96" s="279" t="s">
        <v>1055</v>
      </c>
      <c r="B96" s="280"/>
      <c r="C96" s="63"/>
      <c r="D96" s="151"/>
      <c r="E96" s="47"/>
      <c r="F96" s="48"/>
      <c r="G96" s="58"/>
      <c r="H96" s="97"/>
      <c r="I96" s="139"/>
    </row>
    <row r="97" spans="1:9" s="69" customFormat="1" ht="61.95" customHeight="1" outlineLevel="1" x14ac:dyDescent="0.25">
      <c r="A97" s="50" t="s">
        <v>1147</v>
      </c>
      <c r="B97" s="265" t="s">
        <v>303</v>
      </c>
      <c r="C97" s="56" t="s">
        <v>304</v>
      </c>
      <c r="D97" s="152" t="s">
        <v>305</v>
      </c>
      <c r="E97" s="52"/>
      <c r="F97" s="57"/>
      <c r="G97" s="53" t="str">
        <f>IF(ISBLANK(E97),"",E97)</f>
        <v/>
      </c>
      <c r="H97" s="57"/>
      <c r="I97" s="139"/>
    </row>
    <row r="98" spans="1:9" s="69" customFormat="1" ht="28.5" customHeight="1" outlineLevel="1" x14ac:dyDescent="0.25">
      <c r="A98" s="50" t="s">
        <v>1148</v>
      </c>
      <c r="B98" s="267"/>
      <c r="C98" s="56" t="s">
        <v>306</v>
      </c>
      <c r="D98" s="152" t="s">
        <v>307</v>
      </c>
      <c r="E98" s="52"/>
      <c r="F98" s="57"/>
      <c r="G98" s="53" t="str">
        <f t="shared" ref="G98:G100" si="14">IF(ISBLANK(E98),"",E98)</f>
        <v/>
      </c>
      <c r="H98" s="57"/>
      <c r="I98" s="139"/>
    </row>
    <row r="99" spans="1:9" s="88" customFormat="1" ht="34.950000000000003" customHeight="1" outlineLevel="1" x14ac:dyDescent="0.25">
      <c r="A99" s="122" t="s">
        <v>1149</v>
      </c>
      <c r="B99" s="54" t="s">
        <v>308</v>
      </c>
      <c r="C99" s="56" t="s">
        <v>309</v>
      </c>
      <c r="D99" s="152" t="s">
        <v>310</v>
      </c>
      <c r="E99" s="52"/>
      <c r="F99" s="57"/>
      <c r="G99" s="53" t="str">
        <f t="shared" si="14"/>
        <v/>
      </c>
      <c r="H99" s="57"/>
      <c r="I99" s="142"/>
    </row>
    <row r="100" spans="1:9" s="88" customFormat="1" ht="34.950000000000003" customHeight="1" outlineLevel="1" x14ac:dyDescent="0.25">
      <c r="A100" s="122" t="s">
        <v>1150</v>
      </c>
      <c r="B100" s="54" t="s">
        <v>311</v>
      </c>
      <c r="C100" s="56" t="s">
        <v>312</v>
      </c>
      <c r="D100" s="152" t="s">
        <v>313</v>
      </c>
      <c r="E100" s="52"/>
      <c r="F100" s="57"/>
      <c r="G100" s="53" t="str">
        <f t="shared" si="14"/>
        <v/>
      </c>
      <c r="H100" s="57"/>
      <c r="I100" s="142"/>
    </row>
    <row r="101" spans="1:9" s="88" customFormat="1" ht="31.95" customHeight="1" outlineLevel="1" x14ac:dyDescent="0.25">
      <c r="A101" s="122" t="s">
        <v>1151</v>
      </c>
      <c r="B101" s="54" t="s">
        <v>314</v>
      </c>
      <c r="C101" s="56" t="s">
        <v>315</v>
      </c>
      <c r="D101" s="152" t="s">
        <v>316</v>
      </c>
      <c r="E101" s="52"/>
      <c r="F101" s="57"/>
      <c r="G101" s="53" t="str">
        <f t="shared" ref="G101:G102" si="15">IF(ISBLANK(E101),"",E101)</f>
        <v/>
      </c>
      <c r="H101" s="57"/>
      <c r="I101" s="142"/>
    </row>
    <row r="102" spans="1:9" s="88" customFormat="1" ht="31.95" customHeight="1" outlineLevel="1" x14ac:dyDescent="0.25">
      <c r="A102" s="153" t="s">
        <v>1152</v>
      </c>
      <c r="B102" s="152" t="s">
        <v>317</v>
      </c>
      <c r="C102" s="152" t="s">
        <v>318</v>
      </c>
      <c r="D102" s="152" t="s">
        <v>319</v>
      </c>
      <c r="E102" s="52"/>
      <c r="F102" s="57"/>
      <c r="G102" s="53" t="str">
        <f t="shared" si="15"/>
        <v/>
      </c>
      <c r="H102" s="57"/>
      <c r="I102" s="142"/>
    </row>
    <row r="103" spans="1:9" s="70" customFormat="1" ht="31.95" customHeight="1" x14ac:dyDescent="0.25">
      <c r="A103" s="261" t="s">
        <v>1054</v>
      </c>
      <c r="B103" s="261"/>
      <c r="C103" s="61"/>
      <c r="D103" s="150"/>
      <c r="E103" s="193"/>
      <c r="F103" s="93"/>
      <c r="G103" s="194"/>
      <c r="H103" s="135"/>
      <c r="I103" s="140"/>
    </row>
    <row r="104" spans="1:9" s="69" customFormat="1" ht="26.4" outlineLevel="1" x14ac:dyDescent="0.25">
      <c r="A104" s="168" t="s">
        <v>1076</v>
      </c>
      <c r="B104" s="152" t="s">
        <v>1024</v>
      </c>
      <c r="C104" s="152" t="s">
        <v>337</v>
      </c>
      <c r="D104" s="152" t="s">
        <v>338</v>
      </c>
      <c r="E104" s="52"/>
      <c r="F104" s="168"/>
      <c r="G104" s="53" t="str">
        <f t="shared" ref="G104:G113" si="16">IF(ISBLANK(E104),"",E104)</f>
        <v/>
      </c>
      <c r="H104" s="55"/>
      <c r="I104" s="139"/>
    </row>
    <row r="105" spans="1:9" s="69" customFormat="1" ht="26.4" outlineLevel="1" x14ac:dyDescent="0.25">
      <c r="A105" s="168" t="s">
        <v>1077</v>
      </c>
      <c r="B105" s="273" t="s">
        <v>339</v>
      </c>
      <c r="C105" s="152" t="s">
        <v>1036</v>
      </c>
      <c r="D105" s="152" t="s">
        <v>1037</v>
      </c>
      <c r="E105" s="52"/>
      <c r="F105" s="168"/>
      <c r="G105" s="53" t="str">
        <f t="shared" si="16"/>
        <v/>
      </c>
      <c r="H105" s="55"/>
      <c r="I105" s="139"/>
    </row>
    <row r="106" spans="1:9" s="69" customFormat="1" ht="39.6" outlineLevel="1" x14ac:dyDescent="0.25">
      <c r="A106" s="168" t="s">
        <v>1078</v>
      </c>
      <c r="B106" s="274"/>
      <c r="C106" s="152" t="s">
        <v>340</v>
      </c>
      <c r="D106" s="152" t="s">
        <v>341</v>
      </c>
      <c r="E106" s="52"/>
      <c r="F106" s="168"/>
      <c r="G106" s="53" t="str">
        <f t="shared" si="16"/>
        <v/>
      </c>
      <c r="H106" s="55"/>
      <c r="I106" s="139"/>
    </row>
    <row r="107" spans="1:9" s="69" customFormat="1" ht="39.6" outlineLevel="1" x14ac:dyDescent="0.25">
      <c r="A107" s="168" t="s">
        <v>1079</v>
      </c>
      <c r="B107" s="274"/>
      <c r="C107" s="152" t="s">
        <v>342</v>
      </c>
      <c r="D107" s="152" t="s">
        <v>341</v>
      </c>
      <c r="E107" s="52"/>
      <c r="F107" s="168"/>
      <c r="G107" s="53" t="str">
        <f t="shared" si="16"/>
        <v/>
      </c>
      <c r="H107" s="55"/>
      <c r="I107" s="139"/>
    </row>
    <row r="108" spans="1:9" s="69" customFormat="1" ht="26.4" outlineLevel="1" x14ac:dyDescent="0.25">
      <c r="A108" s="168" t="s">
        <v>1080</v>
      </c>
      <c r="B108" s="274"/>
      <c r="C108" s="152" t="s">
        <v>343</v>
      </c>
      <c r="D108" s="152"/>
      <c r="E108" s="52"/>
      <c r="F108" s="168"/>
      <c r="G108" s="53" t="str">
        <f t="shared" si="16"/>
        <v/>
      </c>
      <c r="H108" s="55"/>
      <c r="I108" s="139"/>
    </row>
    <row r="109" spans="1:9" s="69" customFormat="1" ht="13.8" outlineLevel="1" x14ac:dyDescent="0.25">
      <c r="A109" s="168" t="s">
        <v>1081</v>
      </c>
      <c r="B109" s="275"/>
      <c r="C109" s="152" t="s">
        <v>344</v>
      </c>
      <c r="D109" s="152" t="s">
        <v>1027</v>
      </c>
      <c r="E109" s="52"/>
      <c r="F109" s="168"/>
      <c r="G109" s="53" t="str">
        <f t="shared" si="16"/>
        <v/>
      </c>
      <c r="H109" s="55"/>
      <c r="I109" s="139"/>
    </row>
    <row r="110" spans="1:9" s="69" customFormat="1" ht="52.8" outlineLevel="1" x14ac:dyDescent="0.25">
      <c r="A110" s="168" t="s">
        <v>1082</v>
      </c>
      <c r="B110" s="152" t="s">
        <v>345</v>
      </c>
      <c r="C110" s="152" t="s">
        <v>1031</v>
      </c>
      <c r="D110" s="152"/>
      <c r="E110" s="52"/>
      <c r="F110" s="168"/>
      <c r="G110" s="53" t="str">
        <f t="shared" si="16"/>
        <v/>
      </c>
      <c r="H110" s="55"/>
      <c r="I110" s="139"/>
    </row>
    <row r="111" spans="1:9" s="69" customFormat="1" ht="39.6" outlineLevel="1" x14ac:dyDescent="0.25">
      <c r="A111" s="168" t="s">
        <v>1083</v>
      </c>
      <c r="B111" s="273" t="s">
        <v>346</v>
      </c>
      <c r="C111" s="152" t="s">
        <v>347</v>
      </c>
      <c r="D111" s="152" t="s">
        <v>348</v>
      </c>
      <c r="E111" s="52"/>
      <c r="F111" s="168"/>
      <c r="G111" s="53" t="str">
        <f t="shared" si="16"/>
        <v/>
      </c>
      <c r="H111" s="55"/>
      <c r="I111" s="139"/>
    </row>
    <row r="112" spans="1:9" s="69" customFormat="1" ht="39.6" outlineLevel="1" x14ac:dyDescent="0.25">
      <c r="A112" s="168" t="s">
        <v>1084</v>
      </c>
      <c r="B112" s="274"/>
      <c r="C112" s="152" t="s">
        <v>349</v>
      </c>
      <c r="D112" s="152" t="s">
        <v>350</v>
      </c>
      <c r="E112" s="52"/>
      <c r="F112" s="168"/>
      <c r="G112" s="53" t="str">
        <f t="shared" si="16"/>
        <v/>
      </c>
      <c r="H112" s="55"/>
      <c r="I112" s="139"/>
    </row>
    <row r="113" spans="1:9" s="69" customFormat="1" ht="26.4" outlineLevel="1" x14ac:dyDescent="0.25">
      <c r="A113" s="168" t="s">
        <v>1085</v>
      </c>
      <c r="B113" s="275"/>
      <c r="C113" s="152" t="s">
        <v>351</v>
      </c>
      <c r="D113" s="152" t="s">
        <v>352</v>
      </c>
      <c r="E113" s="52"/>
      <c r="F113" s="168"/>
      <c r="G113" s="53" t="str">
        <f t="shared" si="16"/>
        <v/>
      </c>
      <c r="H113" s="55"/>
      <c r="I113" s="139"/>
    </row>
    <row r="114" spans="1:9" s="70" customFormat="1" ht="31.95" customHeight="1" x14ac:dyDescent="0.25">
      <c r="A114" s="261" t="s">
        <v>1057</v>
      </c>
      <c r="B114" s="261"/>
      <c r="C114" s="61"/>
      <c r="D114" s="150"/>
      <c r="E114" s="193"/>
      <c r="F114" s="93"/>
      <c r="G114" s="194"/>
      <c r="H114" s="135"/>
      <c r="I114" s="140"/>
    </row>
    <row r="115" spans="1:9" s="69" customFormat="1" ht="25.5" customHeight="1" outlineLevel="1" x14ac:dyDescent="0.25">
      <c r="A115" s="168" t="s">
        <v>1067</v>
      </c>
      <c r="B115" s="273" t="s">
        <v>1153</v>
      </c>
      <c r="C115" s="152" t="s">
        <v>353</v>
      </c>
      <c r="D115" s="152" t="s">
        <v>354</v>
      </c>
      <c r="E115" s="52"/>
      <c r="F115" s="168"/>
      <c r="G115" s="53" t="str">
        <f t="shared" ref="G115:G123" si="17">IF(ISBLANK(E115),"",E115)</f>
        <v/>
      </c>
      <c r="H115" s="55"/>
      <c r="I115" s="139"/>
    </row>
    <row r="116" spans="1:9" s="69" customFormat="1" ht="25.5" customHeight="1" outlineLevel="1" x14ac:dyDescent="0.25">
      <c r="A116" s="168" t="s">
        <v>1068</v>
      </c>
      <c r="B116" s="275"/>
      <c r="C116" s="152" t="s">
        <v>1032</v>
      </c>
      <c r="D116" s="152" t="s">
        <v>360</v>
      </c>
      <c r="E116" s="52"/>
      <c r="F116" s="168"/>
      <c r="G116" s="53" t="str">
        <f t="shared" ref="G116" si="18">IF(ISBLANK(E116),"",E116)</f>
        <v/>
      </c>
      <c r="H116" s="55"/>
      <c r="I116" s="139"/>
    </row>
    <row r="117" spans="1:9" s="69" customFormat="1" ht="25.5" customHeight="1" outlineLevel="1" x14ac:dyDescent="0.25">
      <c r="A117" s="168" t="s">
        <v>1069</v>
      </c>
      <c r="B117" s="273" t="s">
        <v>1155</v>
      </c>
      <c r="C117" s="152" t="s">
        <v>355</v>
      </c>
      <c r="D117" s="152" t="s">
        <v>356</v>
      </c>
      <c r="E117" s="52"/>
      <c r="F117" s="168"/>
      <c r="G117" s="53" t="str">
        <f t="shared" si="17"/>
        <v/>
      </c>
      <c r="H117" s="55"/>
      <c r="I117" s="139"/>
    </row>
    <row r="118" spans="1:9" s="69" customFormat="1" ht="25.5" customHeight="1" outlineLevel="1" x14ac:dyDescent="0.25">
      <c r="A118" s="168" t="s">
        <v>1070</v>
      </c>
      <c r="B118" s="274"/>
      <c r="C118" s="152" t="s">
        <v>357</v>
      </c>
      <c r="D118" s="152"/>
      <c r="E118" s="52"/>
      <c r="F118" s="168"/>
      <c r="G118" s="53" t="str">
        <f t="shared" si="17"/>
        <v/>
      </c>
      <c r="H118" s="55"/>
      <c r="I118" s="139"/>
    </row>
    <row r="119" spans="1:9" s="69" customFormat="1" ht="26.4" outlineLevel="1" x14ac:dyDescent="0.25">
      <c r="A119" s="168" t="s">
        <v>1071</v>
      </c>
      <c r="B119" s="275"/>
      <c r="C119" s="152" t="s">
        <v>362</v>
      </c>
      <c r="D119" s="152" t="s">
        <v>363</v>
      </c>
      <c r="E119" s="52"/>
      <c r="F119" s="168"/>
      <c r="G119" s="53" t="str">
        <f t="shared" ref="G119" si="19">IF(ISBLANK(E119),"",E119)</f>
        <v/>
      </c>
      <c r="H119" s="55"/>
      <c r="I119" s="139"/>
    </row>
    <row r="120" spans="1:9" s="69" customFormat="1" ht="25.5" customHeight="1" outlineLevel="1" x14ac:dyDescent="0.25">
      <c r="A120" s="168" t="s">
        <v>1072</v>
      </c>
      <c r="B120" s="152" t="s">
        <v>1154</v>
      </c>
      <c r="C120" s="152" t="s">
        <v>358</v>
      </c>
      <c r="D120" s="152" t="s">
        <v>359</v>
      </c>
      <c r="E120" s="52"/>
      <c r="F120" s="168"/>
      <c r="G120" s="53" t="str">
        <f t="shared" si="17"/>
        <v/>
      </c>
      <c r="H120" s="55"/>
      <c r="I120" s="139"/>
    </row>
    <row r="121" spans="1:9" s="69" customFormat="1" ht="66" outlineLevel="1" x14ac:dyDescent="0.25">
      <c r="A121" s="168" t="s">
        <v>1073</v>
      </c>
      <c r="B121" s="152" t="s">
        <v>1158</v>
      </c>
      <c r="C121" s="152" t="s">
        <v>1033</v>
      </c>
      <c r="D121" s="152" t="s">
        <v>361</v>
      </c>
      <c r="E121" s="52"/>
      <c r="F121" s="168"/>
      <c r="G121" s="53" t="str">
        <f t="shared" si="17"/>
        <v/>
      </c>
      <c r="H121" s="55"/>
      <c r="I121" s="139"/>
    </row>
    <row r="122" spans="1:9" s="69" customFormat="1" ht="26.4" outlineLevel="1" x14ac:dyDescent="0.25">
      <c r="A122" s="168" t="s">
        <v>1074</v>
      </c>
      <c r="B122" s="273" t="s">
        <v>1156</v>
      </c>
      <c r="C122" s="152" t="s">
        <v>1157</v>
      </c>
      <c r="D122" s="152" t="s">
        <v>1159</v>
      </c>
      <c r="E122" s="52"/>
      <c r="F122" s="168"/>
      <c r="G122" s="53" t="str">
        <f t="shared" si="17"/>
        <v/>
      </c>
      <c r="H122" s="55"/>
      <c r="I122" s="139"/>
    </row>
    <row r="123" spans="1:9" s="69" customFormat="1" ht="13.8" outlineLevel="1" x14ac:dyDescent="0.25">
      <c r="A123" s="168" t="s">
        <v>1075</v>
      </c>
      <c r="B123" s="275"/>
      <c r="C123" s="152" t="s">
        <v>1034</v>
      </c>
      <c r="D123" s="152" t="s">
        <v>1053</v>
      </c>
      <c r="E123" s="52"/>
      <c r="F123" s="168"/>
      <c r="G123" s="53" t="str">
        <f t="shared" si="17"/>
        <v/>
      </c>
      <c r="H123" s="55"/>
      <c r="I123" s="139"/>
    </row>
    <row r="124" spans="1:9" s="69" customFormat="1" ht="31.95" customHeight="1" x14ac:dyDescent="0.25">
      <c r="A124" s="276"/>
      <c r="B124" s="277"/>
      <c r="C124" s="63"/>
      <c r="D124" s="151"/>
      <c r="E124" s="47"/>
      <c r="F124" s="48"/>
      <c r="G124" s="58"/>
      <c r="H124" s="49"/>
    </row>
  </sheetData>
  <mergeCells count="31">
    <mergeCell ref="A103:B103"/>
    <mergeCell ref="A114:B114"/>
    <mergeCell ref="A124:B124"/>
    <mergeCell ref="B61:B65"/>
    <mergeCell ref="B35:B38"/>
    <mergeCell ref="B45:B46"/>
    <mergeCell ref="B105:B109"/>
    <mergeCell ref="B111:B113"/>
    <mergeCell ref="B122:B123"/>
    <mergeCell ref="B117:B119"/>
    <mergeCell ref="B115:B116"/>
    <mergeCell ref="B70:B74"/>
    <mergeCell ref="A96:B96"/>
    <mergeCell ref="A86:B86"/>
    <mergeCell ref="B97:B98"/>
    <mergeCell ref="B75:B76"/>
    <mergeCell ref="B79:B83"/>
    <mergeCell ref="A1:H1"/>
    <mergeCell ref="A7:B7"/>
    <mergeCell ref="A28:B28"/>
    <mergeCell ref="A47:B47"/>
    <mergeCell ref="A68:B68"/>
    <mergeCell ref="B53:B60"/>
    <mergeCell ref="B18:B21"/>
    <mergeCell ref="B24:B27"/>
    <mergeCell ref="B12:B15"/>
    <mergeCell ref="B9:B11"/>
    <mergeCell ref="B41:B42"/>
    <mergeCell ref="B50:B51"/>
    <mergeCell ref="B43:B44"/>
    <mergeCell ref="B29:B32"/>
  </mergeCells>
  <conditionalFormatting sqref="C3">
    <cfRule type="cellIs" dxfId="352" priority="328" stopIfTrue="1" operator="equal">
      <formula>0</formula>
    </cfRule>
  </conditionalFormatting>
  <conditionalFormatting sqref="E8:E124">
    <cfRule type="cellIs" dxfId="351" priority="4" stopIfTrue="1" operator="equal">
      <formula>"Red"</formula>
    </cfRule>
    <cfRule type="cellIs" dxfId="350" priority="5" stopIfTrue="1" operator="equal">
      <formula>"Yellow"</formula>
    </cfRule>
    <cfRule type="cellIs" dxfId="349" priority="6" stopIfTrue="1" operator="equal">
      <formula>"Green"</formula>
    </cfRule>
  </conditionalFormatting>
  <conditionalFormatting sqref="F3:H3">
    <cfRule type="cellIs" dxfId="348" priority="329" stopIfTrue="1" operator="equal">
      <formula>0</formula>
    </cfRule>
  </conditionalFormatting>
  <conditionalFormatting sqref="G8:G74">
    <cfRule type="cellIs" dxfId="347" priority="25" stopIfTrue="1" operator="equal">
      <formula>"Red"</formula>
    </cfRule>
    <cfRule type="cellIs" dxfId="346" priority="26" stopIfTrue="1" operator="equal">
      <formula>"Yellow"</formula>
    </cfRule>
    <cfRule type="cellIs" dxfId="345" priority="27" stopIfTrue="1" operator="equal">
      <formula>"Green"</formula>
    </cfRule>
  </conditionalFormatting>
  <conditionalFormatting sqref="G75:G86 G97:G100">
    <cfRule type="cellIs" dxfId="344" priority="325" stopIfTrue="1" operator="equal">
      <formula>"Red"</formula>
    </cfRule>
    <cfRule type="cellIs" dxfId="343" priority="326" stopIfTrue="1" operator="equal">
      <formula>"Yellow"</formula>
    </cfRule>
    <cfRule type="cellIs" dxfId="342" priority="327" stopIfTrue="1" operator="equal">
      <formula>"Green"</formula>
    </cfRule>
  </conditionalFormatting>
  <conditionalFormatting sqref="G76">
    <cfRule type="cellIs" dxfId="341" priority="322" stopIfTrue="1" operator="equal">
      <formula>"Red"</formula>
    </cfRule>
    <cfRule type="cellIs" dxfId="340" priority="323" stopIfTrue="1" operator="equal">
      <formula>"Yellow"</formula>
    </cfRule>
    <cfRule type="cellIs" dxfId="339" priority="324" stopIfTrue="1" operator="equal">
      <formula>"Green"</formula>
    </cfRule>
  </conditionalFormatting>
  <conditionalFormatting sqref="G87:G90">
    <cfRule type="cellIs" dxfId="338" priority="31" stopIfTrue="1" operator="equal">
      <formula>"Red"</formula>
    </cfRule>
    <cfRule type="cellIs" dxfId="337" priority="32" stopIfTrue="1" operator="equal">
      <formula>"Yellow"</formula>
    </cfRule>
    <cfRule type="cellIs" dxfId="336" priority="33" stopIfTrue="1" operator="equal">
      <formula>"Green"</formula>
    </cfRule>
  </conditionalFormatting>
  <conditionalFormatting sqref="G91:G101">
    <cfRule type="cellIs" dxfId="335" priority="76" stopIfTrue="1" operator="equal">
      <formula>"Red"</formula>
    </cfRule>
    <cfRule type="cellIs" dxfId="334" priority="77" stopIfTrue="1" operator="equal">
      <formula>"Yellow"</formula>
    </cfRule>
    <cfRule type="cellIs" dxfId="333" priority="78" stopIfTrue="1" operator="equal">
      <formula>"Green"</formula>
    </cfRule>
  </conditionalFormatting>
  <conditionalFormatting sqref="G101:G102">
    <cfRule type="cellIs" dxfId="332" priority="69" stopIfTrue="1" operator="equal">
      <formula>"Green"</formula>
    </cfRule>
    <cfRule type="cellIs" dxfId="331" priority="67" stopIfTrue="1" operator="equal">
      <formula>"Red"</formula>
    </cfRule>
    <cfRule type="cellIs" dxfId="330" priority="68" stopIfTrue="1" operator="equal">
      <formula>"Yellow"</formula>
    </cfRule>
  </conditionalFormatting>
  <conditionalFormatting sqref="G102:G124">
    <cfRule type="cellIs" dxfId="329" priority="1" stopIfTrue="1" operator="equal">
      <formula>"Red"</formula>
    </cfRule>
    <cfRule type="cellIs" dxfId="328" priority="2" stopIfTrue="1" operator="equal">
      <formula>"Yellow"</formula>
    </cfRule>
    <cfRule type="cellIs" dxfId="327" priority="3" stopIfTrue="1" operator="equal">
      <formula>"Green"</formula>
    </cfRule>
  </conditionalFormatting>
  <dataValidations xWindow="1210" yWindow="593" count="3">
    <dataValidation type="list" allowBlank="1" showInputMessage="1" showErrorMessage="1" errorTitle="Note" error="Choose from list" prompt="Choose" sqref="G97:G102 G8:G27 G29:G46 G87:G95 G115:G123 G104:G113 G48:G67 G69:G85" xr:uid="{00000000-0002-0000-0200-000000000000}">
      <formula1>"Green,Yellow,Red,N/A"</formula1>
    </dataValidation>
    <dataValidation allowBlank="1" showInputMessage="1" showErrorMessage="1" errorTitle="Choose" error="Choose from list" promptTitle="Note" prompt="Make UPDATES in Current Status Column ==&gt;" sqref="E86 E28 E68 E47 G96 G86 G68 G47 G28 E96 G124 G114 E124 E114 G103 E103" xr:uid="{00000000-0002-0000-0200-000001000000}"/>
    <dataValidation type="list" allowBlank="1" showInputMessage="1" showErrorMessage="1" errorTitle="Choose" error="Choose from list" promptTitle="Note" prompt="Make UPDATES in Current Status Column ==&gt;" sqref="E97:E102 E8:E27 E29:E46 E87:E95 E115:E123 E104:E113 E48:E67 E69:E85" xr:uid="{00000000-0002-0000-0200-000002000000}">
      <formula1>"Green,Yellow,Red,N/A"</formula1>
    </dataValidation>
  </dataValidations>
  <pageMargins left="0.7" right="0.7" top="0.75" bottom="0.75" header="0.3" footer="0.3"/>
  <pageSetup scale="33" fitToHeight="3" orientation="landscape" horizontalDpi="300" verticalDpi="300" r:id="rId1"/>
  <headerFooter>
    <oddFooter>&amp;L&amp;F &amp;A&amp;C&amp;P of &amp;N&amp;R&amp;D &amp;T</oddFooter>
  </headerFooter>
  <rowBreaks count="2" manualBreakCount="2">
    <brk id="46" max="16383" man="1"/>
    <brk id="85" max="16383" man="1"/>
  </rowBreaks>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99"/>
  <sheetViews>
    <sheetView topLeftCell="A31" zoomScaleNormal="100" workbookViewId="0">
      <selection activeCell="C41" sqref="C41"/>
    </sheetView>
  </sheetViews>
  <sheetFormatPr defaultColWidth="9.109375" defaultRowHeight="13.8" outlineLevelRow="1" x14ac:dyDescent="0.25"/>
  <cols>
    <col min="1" max="1" width="10.77734375" style="73" customWidth="1"/>
    <col min="2" max="2" width="30.77734375" style="73" customWidth="1"/>
    <col min="3" max="3" width="90.77734375" style="73" customWidth="1"/>
    <col min="4" max="4" width="68.5546875" style="73" customWidth="1"/>
    <col min="5" max="5" width="15.77734375" style="73" customWidth="1"/>
    <col min="6" max="6" width="60.77734375" style="73" customWidth="1"/>
    <col min="7" max="7" width="15.77734375" style="73" customWidth="1"/>
    <col min="8" max="8" width="60.77734375" style="73" customWidth="1"/>
    <col min="9" max="9" width="8.88671875" style="73" customWidth="1"/>
    <col min="10" max="11" width="9.109375" style="69"/>
    <col min="12" max="12" width="6.77734375" style="69" customWidth="1"/>
    <col min="13" max="16384" width="9.109375" style="69"/>
  </cols>
  <sheetData>
    <row r="1" spans="1:11" ht="37.200000000000003" customHeight="1" thickBot="1" x14ac:dyDescent="0.3">
      <c r="A1" s="283" t="s">
        <v>364</v>
      </c>
      <c r="B1" s="284"/>
      <c r="C1" s="284"/>
      <c r="D1" s="284"/>
      <c r="E1" s="284"/>
      <c r="F1" s="284"/>
      <c r="G1" s="284"/>
      <c r="H1" s="284"/>
    </row>
    <row r="2" spans="1:11" ht="18" customHeight="1" x14ac:dyDescent="0.25">
      <c r="A2" s="74"/>
      <c r="B2" s="35"/>
      <c r="C2" s="75"/>
      <c r="D2" s="75"/>
      <c r="E2" s="35"/>
      <c r="F2" s="35"/>
      <c r="G2" s="35"/>
      <c r="H2" s="76"/>
    </row>
    <row r="3" spans="1:11" ht="18" customHeight="1" x14ac:dyDescent="0.25">
      <c r="A3" s="77"/>
      <c r="B3" s="30" t="s">
        <v>111</v>
      </c>
      <c r="C3" s="31" t="str">
        <f>'Summary Information'!B2</f>
        <v>ABC Corp</v>
      </c>
      <c r="D3" s="36"/>
      <c r="E3" s="37"/>
      <c r="F3" s="31" t="str">
        <f>'Summary Information'!B4</f>
        <v>New Zebedee, Michigan, 49069</v>
      </c>
      <c r="G3" s="32" t="s">
        <v>112</v>
      </c>
      <c r="H3" s="33">
        <f>'Summary Information'!B8</f>
        <v>45293</v>
      </c>
      <c r="I3" s="69"/>
      <c r="J3" s="73"/>
      <c r="K3" s="73"/>
    </row>
    <row r="4" spans="1:11" ht="18" customHeight="1" x14ac:dyDescent="0.3">
      <c r="A4" s="74"/>
      <c r="B4" s="35"/>
      <c r="C4" s="36" t="s">
        <v>113</v>
      </c>
      <c r="D4" s="36"/>
      <c r="E4" s="37"/>
      <c r="F4" s="38" t="s">
        <v>114</v>
      </c>
      <c r="G4" s="38"/>
      <c r="H4" s="39"/>
      <c r="J4" s="73"/>
    </row>
    <row r="5" spans="1:11" ht="18" customHeight="1" thickBot="1" x14ac:dyDescent="0.3">
      <c r="A5" s="74"/>
      <c r="B5" s="78"/>
      <c r="C5" s="75"/>
      <c r="D5" s="75"/>
      <c r="E5" s="79"/>
      <c r="F5" s="79"/>
      <c r="G5" s="79"/>
      <c r="H5" s="80"/>
      <c r="J5" s="73"/>
    </row>
    <row r="6" spans="1:11" s="84" customFormat="1" ht="66" customHeight="1" thickBot="1" x14ac:dyDescent="0.35">
      <c r="A6" s="45" t="s">
        <v>115</v>
      </c>
      <c r="B6" s="81" t="s">
        <v>365</v>
      </c>
      <c r="C6" s="82" t="s">
        <v>366</v>
      </c>
      <c r="D6" s="82" t="s">
        <v>118</v>
      </c>
      <c r="E6" s="45" t="str">
        <f>MONTH('Summary Information'!B9)&amp;"/"&amp;DAY('Summary Information'!B9)&amp;"/"&amp;YEAR('Summary Information'!B9)&amp;" Initial Rating (R/Y/G)"</f>
        <v>1/1/2020 Initial Rating (R/Y/G)</v>
      </c>
      <c r="F6" s="45" t="s">
        <v>119</v>
      </c>
      <c r="G6" s="83" t="str">
        <f>MONTH('Summary Information'!B8)&amp;"/"&amp;DAY('Summary Information'!B8)&amp;"/"&amp;YEAR('Summary Information'!B8)&amp;" Current Status (R/Y/G)"</f>
        <v>1/2/2024 Current Status (R/Y/G)</v>
      </c>
      <c r="H6" s="45" t="s">
        <v>120</v>
      </c>
    </row>
    <row r="7" spans="1:11" ht="31.95" customHeight="1" x14ac:dyDescent="0.25">
      <c r="A7" s="285" t="s">
        <v>367</v>
      </c>
      <c r="B7" s="285"/>
      <c r="C7" s="85"/>
      <c r="D7" s="85"/>
      <c r="E7" s="49"/>
      <c r="F7" s="49"/>
      <c r="G7" s="49"/>
      <c r="H7" s="49"/>
      <c r="I7" s="69"/>
    </row>
    <row r="8" spans="1:11" s="88" customFormat="1" ht="34.950000000000003" customHeight="1" outlineLevel="1" x14ac:dyDescent="0.25">
      <c r="A8" s="66" t="s">
        <v>1160</v>
      </c>
      <c r="B8" s="107" t="s">
        <v>368</v>
      </c>
      <c r="C8" s="107" t="s">
        <v>369</v>
      </c>
      <c r="D8" s="156" t="s">
        <v>370</v>
      </c>
      <c r="E8" s="86"/>
      <c r="F8" s="89"/>
      <c r="G8" s="53" t="str">
        <f>IF(ISBLANK(E8),"",E8)</f>
        <v/>
      </c>
      <c r="H8" s="87"/>
    </row>
    <row r="9" spans="1:11" s="88" customFormat="1" ht="31.95" customHeight="1" outlineLevel="1" x14ac:dyDescent="0.25">
      <c r="A9" s="66" t="s">
        <v>1161</v>
      </c>
      <c r="B9" s="107" t="s">
        <v>368</v>
      </c>
      <c r="C9" s="107" t="s">
        <v>371</v>
      </c>
      <c r="D9" s="160" t="s">
        <v>372</v>
      </c>
      <c r="E9" s="86"/>
      <c r="F9" s="89"/>
      <c r="G9" s="53" t="str">
        <f t="shared" ref="G9:G11" si="0">IF(ISBLANK(E9),"",E9)</f>
        <v/>
      </c>
      <c r="H9" s="89"/>
    </row>
    <row r="10" spans="1:11" s="88" customFormat="1" outlineLevel="1" x14ac:dyDescent="0.25">
      <c r="A10" s="66" t="s">
        <v>1162</v>
      </c>
      <c r="B10" s="54" t="s">
        <v>368</v>
      </c>
      <c r="C10" s="107" t="s">
        <v>373</v>
      </c>
      <c r="D10" s="160" t="s">
        <v>374</v>
      </c>
      <c r="E10" s="86"/>
      <c r="F10" s="87"/>
      <c r="G10" s="53" t="str">
        <f t="shared" si="0"/>
        <v/>
      </c>
      <c r="H10" s="87"/>
    </row>
    <row r="11" spans="1:11" s="88" customFormat="1" outlineLevel="1" x14ac:dyDescent="0.25">
      <c r="A11" s="66" t="s">
        <v>1163</v>
      </c>
      <c r="B11" s="54" t="s">
        <v>368</v>
      </c>
      <c r="C11" s="107" t="s">
        <v>375</v>
      </c>
      <c r="D11" s="160" t="s">
        <v>376</v>
      </c>
      <c r="E11" s="86"/>
      <c r="F11" s="87"/>
      <c r="G11" s="53" t="str">
        <f t="shared" si="0"/>
        <v/>
      </c>
      <c r="H11" s="87"/>
    </row>
    <row r="12" spans="1:11" s="88" customFormat="1" outlineLevel="1" x14ac:dyDescent="0.25">
      <c r="A12" s="66" t="s">
        <v>1164</v>
      </c>
      <c r="B12" s="54" t="s">
        <v>368</v>
      </c>
      <c r="C12" s="107" t="s">
        <v>377</v>
      </c>
      <c r="D12" s="160" t="s">
        <v>378</v>
      </c>
      <c r="E12" s="86"/>
      <c r="F12" s="87"/>
      <c r="G12" s="53" t="str">
        <f t="shared" ref="G12" si="1">IF(ISBLANK(E12),"",E12)</f>
        <v/>
      </c>
      <c r="H12" s="87"/>
    </row>
    <row r="13" spans="1:11" s="88" customFormat="1" outlineLevel="1" x14ac:dyDescent="0.25">
      <c r="A13" s="66" t="s">
        <v>1165</v>
      </c>
      <c r="B13" s="54" t="s">
        <v>379</v>
      </c>
      <c r="C13" s="107" t="s">
        <v>380</v>
      </c>
      <c r="D13" s="160" t="s">
        <v>381</v>
      </c>
      <c r="E13" s="86"/>
      <c r="F13" s="87"/>
      <c r="G13" s="53" t="str">
        <f t="shared" ref="G13:G17" si="2">IF(ISBLANK(E13),"",E13)</f>
        <v/>
      </c>
      <c r="H13" s="87"/>
    </row>
    <row r="14" spans="1:11" s="88" customFormat="1" ht="31.5" customHeight="1" outlineLevel="1" x14ac:dyDescent="0.25">
      <c r="A14" s="66" t="s">
        <v>1166</v>
      </c>
      <c r="B14" s="54" t="s">
        <v>379</v>
      </c>
      <c r="C14" s="107" t="s">
        <v>382</v>
      </c>
      <c r="D14" s="160" t="s">
        <v>383</v>
      </c>
      <c r="E14" s="86"/>
      <c r="F14" s="87"/>
      <c r="G14" s="53" t="str">
        <f t="shared" si="2"/>
        <v/>
      </c>
      <c r="H14" s="87"/>
    </row>
    <row r="15" spans="1:11" s="88" customFormat="1" ht="132" outlineLevel="1" x14ac:dyDescent="0.25">
      <c r="A15" s="66" t="s">
        <v>1167</v>
      </c>
      <c r="B15" s="54" t="s">
        <v>379</v>
      </c>
      <c r="C15" s="107" t="s">
        <v>384</v>
      </c>
      <c r="D15" s="160" t="s">
        <v>385</v>
      </c>
      <c r="E15" s="86"/>
      <c r="F15" s="89"/>
      <c r="G15" s="53" t="str">
        <f t="shared" si="2"/>
        <v/>
      </c>
      <c r="H15" s="89"/>
    </row>
    <row r="16" spans="1:11" s="88" customFormat="1" outlineLevel="1" x14ac:dyDescent="0.25">
      <c r="A16" s="66" t="s">
        <v>1168</v>
      </c>
      <c r="B16" s="54" t="s">
        <v>379</v>
      </c>
      <c r="C16" s="107" t="s">
        <v>386</v>
      </c>
      <c r="D16" s="160" t="s">
        <v>381</v>
      </c>
      <c r="E16" s="86"/>
      <c r="F16" s="87"/>
      <c r="G16" s="53" t="str">
        <f t="shared" si="2"/>
        <v/>
      </c>
      <c r="H16" s="87"/>
    </row>
    <row r="17" spans="1:9" s="88" customFormat="1" ht="31.95" customHeight="1" outlineLevel="1" x14ac:dyDescent="0.25">
      <c r="A17" s="66" t="s">
        <v>387</v>
      </c>
      <c r="B17" s="107" t="s">
        <v>388</v>
      </c>
      <c r="C17" s="107" t="s">
        <v>389</v>
      </c>
      <c r="D17" s="160" t="s">
        <v>390</v>
      </c>
      <c r="E17" s="86"/>
      <c r="F17" s="89"/>
      <c r="G17" s="53" t="str">
        <f t="shared" si="2"/>
        <v/>
      </c>
      <c r="H17" s="89"/>
    </row>
    <row r="18" spans="1:9" s="88" customFormat="1" ht="31.95" customHeight="1" outlineLevel="1" x14ac:dyDescent="0.25">
      <c r="A18" s="200" t="s">
        <v>391</v>
      </c>
      <c r="B18" s="160" t="s">
        <v>379</v>
      </c>
      <c r="C18" s="160" t="s">
        <v>1035</v>
      </c>
      <c r="D18" s="160" t="s">
        <v>392</v>
      </c>
      <c r="E18" s="86"/>
      <c r="F18" s="89"/>
      <c r="G18" s="53" t="str">
        <f t="shared" ref="G18" si="3">IF(ISBLANK(E18),"",E18)</f>
        <v/>
      </c>
      <c r="H18" s="89"/>
    </row>
    <row r="19" spans="1:9" ht="31.95" customHeight="1" x14ac:dyDescent="0.25">
      <c r="A19" s="286" t="s">
        <v>393</v>
      </c>
      <c r="B19" s="287"/>
      <c r="C19" s="90"/>
      <c r="D19" s="90"/>
      <c r="E19" s="91"/>
      <c r="F19" s="91"/>
      <c r="G19" s="91"/>
      <c r="H19" s="91"/>
      <c r="I19" s="69"/>
    </row>
    <row r="20" spans="1:9" s="88" customFormat="1" ht="39.6" outlineLevel="1" x14ac:dyDescent="0.25">
      <c r="A20" s="66" t="s">
        <v>1169</v>
      </c>
      <c r="B20" s="108" t="s">
        <v>394</v>
      </c>
      <c r="C20" s="109" t="s">
        <v>395</v>
      </c>
      <c r="D20" s="157" t="s">
        <v>396</v>
      </c>
      <c r="E20" s="86"/>
      <c r="F20" s="89"/>
      <c r="G20" s="53" t="str">
        <f t="shared" ref="G20:G35" si="4">IF(ISBLANK(E20),"",E20)</f>
        <v/>
      </c>
      <c r="H20" s="89"/>
    </row>
    <row r="21" spans="1:9" s="88" customFormat="1" ht="39.6" outlineLevel="1" x14ac:dyDescent="0.25">
      <c r="A21" s="291" t="s">
        <v>1170</v>
      </c>
      <c r="B21" s="253" t="s">
        <v>397</v>
      </c>
      <c r="C21" s="110" t="s">
        <v>398</v>
      </c>
      <c r="D21" s="155" t="s">
        <v>399</v>
      </c>
      <c r="E21" s="86"/>
      <c r="F21" s="87"/>
      <c r="G21" s="53" t="str">
        <f>IF(ISBLANK(E21),"",E21)</f>
        <v/>
      </c>
      <c r="H21" s="87"/>
    </row>
    <row r="22" spans="1:9" s="88" customFormat="1" ht="26.4" outlineLevel="1" x14ac:dyDescent="0.25">
      <c r="A22" s="292"/>
      <c r="B22" s="254"/>
      <c r="C22" s="155" t="s">
        <v>400</v>
      </c>
      <c r="D22" s="155" t="s">
        <v>401</v>
      </c>
      <c r="E22" s="86"/>
      <c r="F22" s="87"/>
      <c r="G22" s="53" t="str">
        <f>IF(ISBLANK(E22),"",E22)</f>
        <v/>
      </c>
      <c r="H22" s="87"/>
    </row>
    <row r="23" spans="1:9" s="88" customFormat="1" ht="26.4" outlineLevel="1" x14ac:dyDescent="0.25">
      <c r="A23" s="66" t="s">
        <v>1171</v>
      </c>
      <c r="B23" s="254"/>
      <c r="C23" s="110" t="s">
        <v>402</v>
      </c>
      <c r="D23" s="155" t="s">
        <v>403</v>
      </c>
      <c r="E23" s="86"/>
      <c r="F23" s="87"/>
      <c r="G23" s="53" t="str">
        <f t="shared" ref="G23" si="5">IF(ISBLANK(E23),"",E23)</f>
        <v/>
      </c>
      <c r="H23" s="87"/>
    </row>
    <row r="24" spans="1:9" s="88" customFormat="1" outlineLevel="1" x14ac:dyDescent="0.25">
      <c r="A24" s="66" t="s">
        <v>1172</v>
      </c>
      <c r="B24" s="255"/>
      <c r="C24" s="100" t="s">
        <v>404</v>
      </c>
      <c r="D24" s="152" t="s">
        <v>405</v>
      </c>
      <c r="E24" s="86"/>
      <c r="F24" s="89"/>
      <c r="G24" s="53" t="str">
        <f>IF(ISBLANK(E24),"",E24)</f>
        <v/>
      </c>
      <c r="H24" s="89"/>
    </row>
    <row r="25" spans="1:9" s="88" customFormat="1" ht="52.8" outlineLevel="1" x14ac:dyDescent="0.25">
      <c r="A25" s="66" t="s">
        <v>1173</v>
      </c>
      <c r="B25" s="253" t="s">
        <v>406</v>
      </c>
      <c r="C25" s="109" t="s">
        <v>407</v>
      </c>
      <c r="D25" s="157" t="s">
        <v>408</v>
      </c>
      <c r="E25" s="86"/>
      <c r="F25" s="89"/>
      <c r="G25" s="53" t="str">
        <f t="shared" si="4"/>
        <v/>
      </c>
      <c r="H25" s="89"/>
    </row>
    <row r="26" spans="1:9" s="88" customFormat="1" ht="26.4" outlineLevel="1" x14ac:dyDescent="0.25">
      <c r="A26" s="66" t="s">
        <v>1174</v>
      </c>
      <c r="B26" s="255"/>
      <c r="C26" s="109" t="s">
        <v>409</v>
      </c>
      <c r="D26" s="109"/>
      <c r="E26" s="86"/>
      <c r="F26" s="89"/>
      <c r="G26" s="53" t="str">
        <f t="shared" ref="G26:G27" si="6">IF(ISBLANK(E26),"",E26)</f>
        <v/>
      </c>
      <c r="H26" s="89"/>
    </row>
    <row r="27" spans="1:9" s="88" customFormat="1" ht="26.4" outlineLevel="1" x14ac:dyDescent="0.25">
      <c r="A27" s="66" t="s">
        <v>1175</v>
      </c>
      <c r="B27" s="253" t="s">
        <v>410</v>
      </c>
      <c r="C27" s="110" t="s">
        <v>412</v>
      </c>
      <c r="D27" s="155" t="s">
        <v>413</v>
      </c>
      <c r="E27" s="86"/>
      <c r="F27" s="87"/>
      <c r="G27" s="53" t="str">
        <f t="shared" si="6"/>
        <v/>
      </c>
      <c r="H27" s="87"/>
    </row>
    <row r="28" spans="1:9" s="88" customFormat="1" ht="132" outlineLevel="1" x14ac:dyDescent="0.25">
      <c r="A28" s="66" t="s">
        <v>1177</v>
      </c>
      <c r="B28" s="255"/>
      <c r="C28" s="111" t="s">
        <v>1176</v>
      </c>
      <c r="D28" s="156" t="s">
        <v>411</v>
      </c>
      <c r="E28" s="86"/>
      <c r="F28" s="89"/>
      <c r="G28" s="53" t="str">
        <f t="shared" si="4"/>
        <v/>
      </c>
      <c r="H28" s="89"/>
    </row>
    <row r="29" spans="1:9" s="88" customFormat="1" ht="52.8" outlineLevel="1" x14ac:dyDescent="0.25">
      <c r="A29" s="66" t="s">
        <v>1178</v>
      </c>
      <c r="B29" s="100" t="s">
        <v>414</v>
      </c>
      <c r="C29" s="152" t="s">
        <v>415</v>
      </c>
      <c r="D29" s="152" t="s">
        <v>416</v>
      </c>
      <c r="E29" s="86"/>
      <c r="F29" s="87"/>
      <c r="G29" s="53" t="str">
        <f t="shared" ref="G29" si="7">IF(ISBLANK(E29),"",E29)</f>
        <v/>
      </c>
      <c r="H29" s="87"/>
    </row>
    <row r="30" spans="1:9" s="88" customFormat="1" ht="43.95" customHeight="1" outlineLevel="1" x14ac:dyDescent="0.25">
      <c r="A30" s="66" t="s">
        <v>417</v>
      </c>
      <c r="B30" s="270" t="s">
        <v>420</v>
      </c>
      <c r="C30" s="111" t="s">
        <v>421</v>
      </c>
      <c r="D30" s="156" t="s">
        <v>422</v>
      </c>
      <c r="E30" s="86"/>
      <c r="F30" s="87"/>
      <c r="G30" s="53" t="str">
        <f t="shared" si="4"/>
        <v/>
      </c>
      <c r="H30" s="87"/>
    </row>
    <row r="31" spans="1:9" s="88" customFormat="1" ht="43.95" customHeight="1" outlineLevel="1" x14ac:dyDescent="0.25">
      <c r="A31" s="201" t="s">
        <v>419</v>
      </c>
      <c r="B31" s="271"/>
      <c r="C31" s="156" t="s">
        <v>423</v>
      </c>
      <c r="D31" s="156" t="s">
        <v>424</v>
      </c>
      <c r="E31" s="86"/>
      <c r="F31" s="87"/>
      <c r="G31" s="53" t="str">
        <f t="shared" ref="G31" si="8">IF(ISBLANK(E31),"",E31)</f>
        <v/>
      </c>
      <c r="H31" s="87"/>
    </row>
    <row r="32" spans="1:9" s="88" customFormat="1" ht="31.95" customHeight="1" outlineLevel="1" x14ac:dyDescent="0.25">
      <c r="A32" s="66" t="s">
        <v>425</v>
      </c>
      <c r="B32" s="51" t="s">
        <v>426</v>
      </c>
      <c r="C32" s="100" t="s">
        <v>427</v>
      </c>
      <c r="D32" s="152" t="s">
        <v>428</v>
      </c>
      <c r="E32" s="86"/>
      <c r="F32" s="87"/>
      <c r="G32" s="53" t="str">
        <f t="shared" si="4"/>
        <v/>
      </c>
      <c r="H32" s="87"/>
    </row>
    <row r="33" spans="1:9" s="88" customFormat="1" ht="34.950000000000003" customHeight="1" outlineLevel="1" x14ac:dyDescent="0.25">
      <c r="A33" s="66" t="s">
        <v>429</v>
      </c>
      <c r="B33" s="51" t="s">
        <v>430</v>
      </c>
      <c r="C33" s="100" t="s">
        <v>431</v>
      </c>
      <c r="D33" s="152" t="s">
        <v>432</v>
      </c>
      <c r="E33" s="86"/>
      <c r="F33" s="87"/>
      <c r="G33" s="53" t="str">
        <f t="shared" si="4"/>
        <v/>
      </c>
      <c r="H33" s="87"/>
    </row>
    <row r="34" spans="1:9" s="88" customFormat="1" ht="31.95" customHeight="1" outlineLevel="1" x14ac:dyDescent="0.25">
      <c r="A34" s="66" t="s">
        <v>433</v>
      </c>
      <c r="B34" s="51" t="s">
        <v>434</v>
      </c>
      <c r="C34" s="100" t="s">
        <v>435</v>
      </c>
      <c r="D34" s="152" t="s">
        <v>436</v>
      </c>
      <c r="E34" s="86"/>
      <c r="F34" s="89"/>
      <c r="G34" s="53" t="str">
        <f t="shared" ref="G34" si="9">IF(ISBLANK(E34),"",E34)</f>
        <v/>
      </c>
      <c r="H34" s="89"/>
    </row>
    <row r="35" spans="1:9" s="88" customFormat="1" ht="39.6" outlineLevel="1" x14ac:dyDescent="0.25">
      <c r="A35" s="153" t="s">
        <v>437</v>
      </c>
      <c r="B35" s="152" t="s">
        <v>438</v>
      </c>
      <c r="C35" s="152" t="s">
        <v>439</v>
      </c>
      <c r="D35" s="152" t="s">
        <v>440</v>
      </c>
      <c r="E35" s="86"/>
      <c r="F35" s="89"/>
      <c r="G35" s="53" t="str">
        <f t="shared" si="4"/>
        <v/>
      </c>
      <c r="H35" s="89"/>
    </row>
    <row r="36" spans="1:9" ht="38.4" customHeight="1" x14ac:dyDescent="0.25">
      <c r="A36" s="288" t="s">
        <v>441</v>
      </c>
      <c r="B36" s="288"/>
      <c r="C36" s="90"/>
      <c r="D36" s="90"/>
      <c r="E36" s="91"/>
      <c r="F36" s="93"/>
      <c r="G36" s="93"/>
      <c r="H36" s="93"/>
      <c r="I36" s="69"/>
    </row>
    <row r="37" spans="1:9" s="88" customFormat="1" ht="34.950000000000003" customHeight="1" outlineLevel="1" x14ac:dyDescent="0.25">
      <c r="A37" s="66" t="s">
        <v>1179</v>
      </c>
      <c r="B37" s="51" t="s">
        <v>442</v>
      </c>
      <c r="C37" s="54" t="s">
        <v>443</v>
      </c>
      <c r="D37" s="161" t="s">
        <v>444</v>
      </c>
      <c r="E37" s="86"/>
      <c r="F37" s="89"/>
      <c r="G37" s="53" t="str">
        <f t="shared" ref="G37:G41" si="10">IF(ISBLANK(E37),"",E37)</f>
        <v/>
      </c>
      <c r="H37" s="89"/>
    </row>
    <row r="38" spans="1:9" s="88" customFormat="1" ht="31.95" customHeight="1" outlineLevel="1" x14ac:dyDescent="0.25">
      <c r="A38" s="66" t="s">
        <v>1180</v>
      </c>
      <c r="B38" s="270" t="s">
        <v>445</v>
      </c>
      <c r="C38" s="54" t="s">
        <v>446</v>
      </c>
      <c r="D38" s="152" t="s">
        <v>447</v>
      </c>
      <c r="E38" s="86"/>
      <c r="F38" s="89"/>
      <c r="G38" s="53" t="str">
        <f t="shared" ref="G38" si="11">IF(ISBLANK(E38),"",E38)</f>
        <v/>
      </c>
      <c r="H38" s="89"/>
    </row>
    <row r="39" spans="1:9" s="88" customFormat="1" ht="66" outlineLevel="1" x14ac:dyDescent="0.25">
      <c r="A39" s="153" t="s">
        <v>1181</v>
      </c>
      <c r="B39" s="271"/>
      <c r="C39" s="152" t="s">
        <v>448</v>
      </c>
      <c r="D39" s="152" t="s">
        <v>449</v>
      </c>
      <c r="E39" s="86"/>
      <c r="F39" s="89"/>
      <c r="G39" s="53" t="str">
        <f t="shared" si="10"/>
        <v/>
      </c>
      <c r="H39" s="89"/>
    </row>
    <row r="40" spans="1:9" s="88" customFormat="1" ht="42.75" customHeight="1" outlineLevel="1" x14ac:dyDescent="0.25">
      <c r="A40" s="66" t="s">
        <v>1182</v>
      </c>
      <c r="B40" s="51" t="s">
        <v>450</v>
      </c>
      <c r="C40" s="54" t="s">
        <v>451</v>
      </c>
      <c r="D40" s="152" t="s">
        <v>452</v>
      </c>
      <c r="E40" s="86"/>
      <c r="F40" s="89"/>
      <c r="G40" s="53" t="str">
        <f t="shared" ref="G40" si="12">IF(ISBLANK(E40),"",E40)</f>
        <v/>
      </c>
      <c r="H40" s="89"/>
    </row>
    <row r="41" spans="1:9" s="88" customFormat="1" ht="42.75" customHeight="1" outlineLevel="1" x14ac:dyDescent="0.25">
      <c r="A41" s="153" t="s">
        <v>1183</v>
      </c>
      <c r="B41" s="152" t="s">
        <v>453</v>
      </c>
      <c r="C41" s="152" t="s">
        <v>454</v>
      </c>
      <c r="D41" s="152" t="s">
        <v>455</v>
      </c>
      <c r="E41" s="86"/>
      <c r="F41" s="89"/>
      <c r="G41" s="53" t="str">
        <f t="shared" si="10"/>
        <v/>
      </c>
      <c r="H41" s="89"/>
    </row>
    <row r="42" spans="1:9" ht="33" customHeight="1" x14ac:dyDescent="0.25">
      <c r="A42" s="289" t="s">
        <v>456</v>
      </c>
      <c r="B42" s="290"/>
      <c r="C42" s="90"/>
      <c r="D42" s="90"/>
      <c r="E42" s="91"/>
      <c r="F42" s="93"/>
      <c r="G42" s="93"/>
      <c r="H42" s="93"/>
      <c r="I42" s="69"/>
    </row>
    <row r="43" spans="1:9" s="88" customFormat="1" ht="34.950000000000003" customHeight="1" outlineLevel="1" x14ac:dyDescent="0.25">
      <c r="A43" s="112" t="s">
        <v>1184</v>
      </c>
      <c r="B43" s="100" t="s">
        <v>457</v>
      </c>
      <c r="C43" s="100" t="s">
        <v>458</v>
      </c>
      <c r="D43" s="152" t="s">
        <v>459</v>
      </c>
      <c r="E43" s="86"/>
      <c r="F43" s="89"/>
      <c r="G43" s="53" t="str">
        <f t="shared" ref="G43:G47" si="13">IF(ISBLANK(E43),"",E43)</f>
        <v/>
      </c>
      <c r="H43" s="89"/>
    </row>
    <row r="44" spans="1:9" s="88" customFormat="1" ht="26.4" outlineLevel="1" x14ac:dyDescent="0.25">
      <c r="A44" s="112" t="s">
        <v>1185</v>
      </c>
      <c r="B44" s="100" t="s">
        <v>460</v>
      </c>
      <c r="C44" s="100" t="s">
        <v>461</v>
      </c>
      <c r="D44" s="152" t="s">
        <v>462</v>
      </c>
      <c r="E44" s="86"/>
      <c r="F44" s="89"/>
      <c r="G44" s="53" t="str">
        <f t="shared" si="13"/>
        <v/>
      </c>
      <c r="H44" s="89"/>
    </row>
    <row r="45" spans="1:9" s="88" customFormat="1" ht="26.4" outlineLevel="1" x14ac:dyDescent="0.25">
      <c r="A45" s="112" t="s">
        <v>1186</v>
      </c>
      <c r="B45" s="253" t="s">
        <v>463</v>
      </c>
      <c r="C45" s="111" t="s">
        <v>464</v>
      </c>
      <c r="D45" s="156" t="s">
        <v>465</v>
      </c>
      <c r="E45" s="86"/>
      <c r="F45" s="89"/>
      <c r="G45" s="53" t="str">
        <f t="shared" si="13"/>
        <v/>
      </c>
      <c r="H45" s="89"/>
    </row>
    <row r="46" spans="1:9" s="88" customFormat="1" ht="39.6" outlineLevel="1" x14ac:dyDescent="0.25">
      <c r="A46" s="112" t="s">
        <v>1187</v>
      </c>
      <c r="B46" s="255"/>
      <c r="C46" s="100" t="s">
        <v>466</v>
      </c>
      <c r="D46" s="152"/>
      <c r="E46" s="86"/>
      <c r="F46" s="89"/>
      <c r="G46" s="53" t="str">
        <f t="shared" si="13"/>
        <v/>
      </c>
      <c r="H46" s="89"/>
    </row>
    <row r="47" spans="1:9" s="88" customFormat="1" ht="26.4" outlineLevel="1" x14ac:dyDescent="0.25">
      <c r="A47" s="112" t="s">
        <v>1188</v>
      </c>
      <c r="B47" s="100" t="s">
        <v>467</v>
      </c>
      <c r="C47" s="100" t="s">
        <v>468</v>
      </c>
      <c r="D47" s="152" t="s">
        <v>469</v>
      </c>
      <c r="E47" s="86"/>
      <c r="F47" s="89"/>
      <c r="G47" s="53" t="str">
        <f t="shared" si="13"/>
        <v/>
      </c>
      <c r="H47" s="89"/>
    </row>
    <row r="48" spans="1:9" s="88" customFormat="1" ht="31.95" customHeight="1" x14ac:dyDescent="0.25">
      <c r="A48" s="289" t="s">
        <v>471</v>
      </c>
      <c r="B48" s="290"/>
      <c r="C48" s="90"/>
      <c r="D48" s="90"/>
      <c r="E48" s="91"/>
      <c r="F48" s="93"/>
      <c r="G48" s="93"/>
      <c r="H48" s="93"/>
    </row>
    <row r="49" spans="1:9" s="88" customFormat="1" ht="31.95" customHeight="1" outlineLevel="1" x14ac:dyDescent="0.25">
      <c r="A49" s="66" t="s">
        <v>1189</v>
      </c>
      <c r="B49" s="54" t="s">
        <v>472</v>
      </c>
      <c r="C49" s="107" t="s">
        <v>473</v>
      </c>
      <c r="D49" s="164" t="s">
        <v>1191</v>
      </c>
      <c r="E49" s="86"/>
      <c r="F49" s="89"/>
      <c r="G49" s="53" t="str">
        <f t="shared" ref="G49:G50" si="14">IF(ISBLANK(E49),"",E49)</f>
        <v/>
      </c>
      <c r="H49" s="89"/>
    </row>
    <row r="50" spans="1:9" s="88" customFormat="1" ht="34.950000000000003" customHeight="1" outlineLevel="1" x14ac:dyDescent="0.25">
      <c r="A50" s="66" t="s">
        <v>1190</v>
      </c>
      <c r="B50" s="54" t="s">
        <v>474</v>
      </c>
      <c r="C50" s="107" t="s">
        <v>475</v>
      </c>
      <c r="D50" s="156" t="s">
        <v>476</v>
      </c>
      <c r="E50" s="86"/>
      <c r="F50" s="89"/>
      <c r="G50" s="53" t="str">
        <f t="shared" si="14"/>
        <v/>
      </c>
      <c r="H50" s="89"/>
    </row>
    <row r="51" spans="1:9" ht="31.95" customHeight="1" x14ac:dyDescent="0.25">
      <c r="A51" s="293" t="s">
        <v>477</v>
      </c>
      <c r="B51" s="293"/>
      <c r="C51" s="90"/>
      <c r="D51" s="90"/>
      <c r="E51" s="91"/>
      <c r="F51" s="93"/>
      <c r="G51" s="93"/>
      <c r="H51" s="93"/>
      <c r="I51" s="69"/>
    </row>
    <row r="52" spans="1:9" s="88" customFormat="1" ht="34.950000000000003" customHeight="1" outlineLevel="1" x14ac:dyDescent="0.25">
      <c r="A52" s="119" t="s">
        <v>1192</v>
      </c>
      <c r="B52" s="100" t="s">
        <v>478</v>
      </c>
      <c r="C52" s="100" t="s">
        <v>479</v>
      </c>
      <c r="D52" s="152" t="s">
        <v>480</v>
      </c>
      <c r="E52" s="86"/>
      <c r="F52" s="89"/>
      <c r="G52" s="53" t="str">
        <f t="shared" ref="G52:G58" si="15">IF(ISBLANK(E52),"",E52)</f>
        <v/>
      </c>
      <c r="H52" s="89"/>
    </row>
    <row r="53" spans="1:9" s="88" customFormat="1" ht="34.950000000000003" customHeight="1" outlineLevel="1" x14ac:dyDescent="0.25">
      <c r="A53" s="120" t="s">
        <v>1193</v>
      </c>
      <c r="B53" s="100" t="s">
        <v>481</v>
      </c>
      <c r="C53" s="100" t="s">
        <v>482</v>
      </c>
      <c r="D53" s="152" t="s">
        <v>483</v>
      </c>
      <c r="E53" s="86"/>
      <c r="F53" s="89"/>
      <c r="G53" s="53" t="str">
        <f t="shared" si="15"/>
        <v/>
      </c>
      <c r="H53" s="89"/>
    </row>
    <row r="54" spans="1:9" s="88" customFormat="1" ht="31.95" customHeight="1" outlineLevel="1" x14ac:dyDescent="0.25">
      <c r="A54" s="120" t="s">
        <v>1194</v>
      </c>
      <c r="B54" s="114" t="s">
        <v>484</v>
      </c>
      <c r="C54" s="115" t="s">
        <v>485</v>
      </c>
      <c r="D54" s="115"/>
      <c r="E54" s="86"/>
      <c r="F54" s="101"/>
      <c r="G54" s="53" t="str">
        <f t="shared" si="15"/>
        <v/>
      </c>
      <c r="H54" s="101"/>
    </row>
    <row r="55" spans="1:9" s="88" customFormat="1" ht="22.2" customHeight="1" outlineLevel="1" x14ac:dyDescent="0.25">
      <c r="A55" s="113"/>
      <c r="B55" s="116" t="s">
        <v>486</v>
      </c>
      <c r="C55" s="117" t="s">
        <v>487</v>
      </c>
      <c r="D55" s="117"/>
      <c r="E55" s="86"/>
      <c r="F55" s="101"/>
      <c r="G55" s="53" t="str">
        <f t="shared" si="15"/>
        <v/>
      </c>
      <c r="H55" s="101"/>
    </row>
    <row r="56" spans="1:9" s="88" customFormat="1" ht="22.2" customHeight="1" outlineLevel="1" x14ac:dyDescent="0.25">
      <c r="A56" s="113"/>
      <c r="B56" s="116" t="s">
        <v>488</v>
      </c>
      <c r="C56" s="116"/>
      <c r="D56" s="116"/>
      <c r="E56" s="86"/>
      <c r="F56" s="101"/>
      <c r="G56" s="53" t="str">
        <f t="shared" si="15"/>
        <v/>
      </c>
      <c r="H56" s="101"/>
    </row>
    <row r="57" spans="1:9" s="88" customFormat="1" ht="22.2" customHeight="1" outlineLevel="1" x14ac:dyDescent="0.25">
      <c r="A57" s="113"/>
      <c r="B57" s="116" t="s">
        <v>489</v>
      </c>
      <c r="C57" s="116"/>
      <c r="D57" s="116"/>
      <c r="E57" s="86"/>
      <c r="F57" s="101"/>
      <c r="G57" s="53" t="str">
        <f t="shared" si="15"/>
        <v/>
      </c>
      <c r="H57" s="101"/>
    </row>
    <row r="58" spans="1:9" s="88" customFormat="1" ht="22.2" customHeight="1" outlineLevel="1" x14ac:dyDescent="0.25">
      <c r="A58" s="113"/>
      <c r="B58" s="116" t="s">
        <v>490</v>
      </c>
      <c r="C58" s="116"/>
      <c r="D58" s="116"/>
      <c r="E58" s="86"/>
      <c r="F58" s="101"/>
      <c r="G58" s="53" t="str">
        <f t="shared" si="15"/>
        <v/>
      </c>
      <c r="H58" s="101"/>
    </row>
    <row r="59" spans="1:9" ht="31.95" customHeight="1" x14ac:dyDescent="0.25">
      <c r="A59" s="293" t="s">
        <v>492</v>
      </c>
      <c r="B59" s="293"/>
      <c r="C59" s="90"/>
      <c r="D59" s="90"/>
      <c r="E59" s="91"/>
      <c r="F59" s="93"/>
      <c r="G59" s="93"/>
      <c r="H59" s="93"/>
      <c r="I59" s="69"/>
    </row>
    <row r="60" spans="1:9" s="88" customFormat="1" ht="26.4" outlineLevel="1" x14ac:dyDescent="0.25">
      <c r="A60" s="98" t="s">
        <v>1195</v>
      </c>
      <c r="B60" s="92" t="s">
        <v>493</v>
      </c>
      <c r="C60" s="99" t="s">
        <v>494</v>
      </c>
      <c r="D60" s="99"/>
      <c r="E60" s="86"/>
      <c r="F60" s="89"/>
      <c r="G60" s="53" t="str">
        <f t="shared" ref="G60" si="16">IF(ISBLANK(E60),"",E60)</f>
        <v/>
      </c>
      <c r="H60" s="89"/>
    </row>
    <row r="61" spans="1:9" ht="31.95" customHeight="1" x14ac:dyDescent="0.25">
      <c r="A61" s="293" t="s">
        <v>495</v>
      </c>
      <c r="B61" s="293"/>
      <c r="C61" s="94"/>
      <c r="D61" s="94"/>
      <c r="E61" s="91"/>
      <c r="F61" s="93"/>
      <c r="G61" s="93"/>
      <c r="H61" s="93"/>
      <c r="I61" s="69"/>
    </row>
    <row r="62" spans="1:9" s="88" customFormat="1" ht="34.950000000000003" customHeight="1" outlineLevel="1" x14ac:dyDescent="0.25">
      <c r="A62" s="66" t="s">
        <v>1196</v>
      </c>
      <c r="B62" s="54" t="s">
        <v>161</v>
      </c>
      <c r="C62" s="107" t="s">
        <v>496</v>
      </c>
      <c r="D62" s="156" t="s">
        <v>497</v>
      </c>
      <c r="E62" s="86"/>
      <c r="F62" s="89"/>
      <c r="G62" s="53" t="str">
        <f t="shared" ref="G62" si="17">IF(ISBLANK(E62),"",E62)</f>
        <v/>
      </c>
      <c r="H62" s="89"/>
    </row>
    <row r="63" spans="1:9" s="88" customFormat="1" outlineLevel="1" x14ac:dyDescent="0.25">
      <c r="A63" s="122" t="s">
        <v>1197</v>
      </c>
      <c r="B63" s="100" t="s">
        <v>498</v>
      </c>
      <c r="C63" s="100" t="s">
        <v>499</v>
      </c>
      <c r="D63" s="152"/>
      <c r="E63" s="86"/>
      <c r="F63" s="89"/>
      <c r="G63" s="53" t="str">
        <f>IF(ISBLANK(E63),"",E63)</f>
        <v/>
      </c>
      <c r="H63" s="89"/>
    </row>
    <row r="64" spans="1:9" s="88" customFormat="1" outlineLevel="1" x14ac:dyDescent="0.25">
      <c r="A64" s="122" t="s">
        <v>1198</v>
      </c>
      <c r="B64" s="100" t="s">
        <v>498</v>
      </c>
      <c r="C64" s="100" t="s">
        <v>500</v>
      </c>
      <c r="D64" s="100"/>
      <c r="E64" s="86"/>
      <c r="F64" s="89"/>
      <c r="G64" s="53" t="str">
        <f>IF(ISBLANK(E64),"",E64)</f>
        <v/>
      </c>
      <c r="H64" s="89"/>
    </row>
    <row r="65" spans="1:9" s="88" customFormat="1" outlineLevel="1" x14ac:dyDescent="0.25">
      <c r="A65" s="122" t="s">
        <v>1199</v>
      </c>
      <c r="B65" s="100" t="s">
        <v>498</v>
      </c>
      <c r="C65" s="100" t="s">
        <v>501</v>
      </c>
      <c r="D65" s="169" t="s">
        <v>1205</v>
      </c>
      <c r="E65" s="86"/>
      <c r="F65" s="89"/>
      <c r="G65" s="53" t="str">
        <f>IF(ISBLANK(E65),"",E65)</f>
        <v/>
      </c>
      <c r="H65" s="89"/>
    </row>
    <row r="66" spans="1:9" s="88" customFormat="1" outlineLevel="1" x14ac:dyDescent="0.25">
      <c r="A66" s="122" t="s">
        <v>1200</v>
      </c>
      <c r="B66" s="100" t="s">
        <v>498</v>
      </c>
      <c r="C66" s="100" t="s">
        <v>502</v>
      </c>
      <c r="D66" s="100"/>
      <c r="E66" s="86"/>
      <c r="F66" s="89"/>
      <c r="G66" s="53" t="str">
        <f>IF(ISBLANK(E66),"",E66)</f>
        <v/>
      </c>
      <c r="H66" s="89"/>
    </row>
    <row r="67" spans="1:9" s="88" customFormat="1" outlineLevel="1" x14ac:dyDescent="0.25">
      <c r="A67" s="122" t="s">
        <v>1201</v>
      </c>
      <c r="B67" s="100" t="s">
        <v>498</v>
      </c>
      <c r="C67" s="111" t="s">
        <v>503</v>
      </c>
      <c r="D67" s="111"/>
      <c r="E67" s="86"/>
      <c r="F67" s="89"/>
      <c r="G67" s="53" t="str">
        <f t="shared" ref="G67:G72" si="18">IF(ISBLANK(E67),"",E67)</f>
        <v/>
      </c>
      <c r="H67" s="89"/>
    </row>
    <row r="68" spans="1:9" s="88" customFormat="1" ht="39.6" outlineLevel="1" x14ac:dyDescent="0.25">
      <c r="A68" s="122" t="s">
        <v>1202</v>
      </c>
      <c r="B68" s="100" t="s">
        <v>498</v>
      </c>
      <c r="C68" s="111" t="s">
        <v>504</v>
      </c>
      <c r="D68" s="156" t="s">
        <v>505</v>
      </c>
      <c r="E68" s="86"/>
      <c r="F68" s="89"/>
      <c r="G68" s="53" t="str">
        <f t="shared" si="18"/>
        <v/>
      </c>
      <c r="H68" s="89"/>
    </row>
    <row r="69" spans="1:9" s="88" customFormat="1" ht="52.8" outlineLevel="1" x14ac:dyDescent="0.25">
      <c r="A69" s="122" t="s">
        <v>1203</v>
      </c>
      <c r="B69" s="100" t="s">
        <v>498</v>
      </c>
      <c r="C69" s="111" t="s">
        <v>506</v>
      </c>
      <c r="D69" s="111"/>
      <c r="E69" s="86"/>
      <c r="F69" s="89"/>
      <c r="G69" s="53" t="str">
        <f t="shared" si="18"/>
        <v/>
      </c>
      <c r="H69" s="89"/>
    </row>
    <row r="70" spans="1:9" s="88" customFormat="1" outlineLevel="1" x14ac:dyDescent="0.25">
      <c r="A70" s="122" t="s">
        <v>1204</v>
      </c>
      <c r="B70" s="100" t="s">
        <v>498</v>
      </c>
      <c r="C70" s="111" t="s">
        <v>508</v>
      </c>
      <c r="D70" s="111"/>
      <c r="E70" s="86"/>
      <c r="F70" s="89"/>
      <c r="G70" s="53" t="str">
        <f t="shared" si="18"/>
        <v/>
      </c>
      <c r="H70" s="89"/>
    </row>
    <row r="71" spans="1:9" s="88" customFormat="1" outlineLevel="1" x14ac:dyDescent="0.25">
      <c r="A71" s="122" t="s">
        <v>507</v>
      </c>
      <c r="B71" s="100" t="s">
        <v>498</v>
      </c>
      <c r="C71" s="111" t="s">
        <v>510</v>
      </c>
      <c r="D71" s="111"/>
      <c r="E71" s="86"/>
      <c r="F71" s="89"/>
      <c r="G71" s="53" t="str">
        <f t="shared" ref="G71" si="19">IF(ISBLANK(E71),"",E71)</f>
        <v/>
      </c>
      <c r="H71" s="89"/>
    </row>
    <row r="72" spans="1:9" s="88" customFormat="1" ht="26.4" outlineLevel="1" x14ac:dyDescent="0.25">
      <c r="A72" s="122" t="s">
        <v>509</v>
      </c>
      <c r="B72" s="100" t="s">
        <v>498</v>
      </c>
      <c r="C72" s="111" t="s">
        <v>511</v>
      </c>
      <c r="D72" s="111"/>
      <c r="E72" s="86"/>
      <c r="F72" s="89"/>
      <c r="G72" s="53" t="str">
        <f t="shared" si="18"/>
        <v/>
      </c>
      <c r="H72" s="89"/>
    </row>
    <row r="73" spans="1:9" ht="37.950000000000003" customHeight="1" x14ac:dyDescent="0.25">
      <c r="A73" s="289" t="s">
        <v>512</v>
      </c>
      <c r="B73" s="290"/>
      <c r="C73" s="96"/>
      <c r="D73" s="96"/>
      <c r="E73" s="49"/>
      <c r="F73" s="48"/>
      <c r="G73" s="49"/>
      <c r="H73" s="97"/>
      <c r="I73" s="69"/>
    </row>
    <row r="74" spans="1:9" s="88" customFormat="1" ht="31.95" customHeight="1" outlineLevel="1" x14ac:dyDescent="0.25">
      <c r="A74" s="123" t="s">
        <v>1206</v>
      </c>
      <c r="B74" s="124" t="s">
        <v>513</v>
      </c>
      <c r="C74" s="125" t="s">
        <v>514</v>
      </c>
      <c r="D74" s="160" t="s">
        <v>515</v>
      </c>
      <c r="E74" s="86"/>
      <c r="F74" s="95"/>
      <c r="G74" s="53" t="str">
        <f>IF(ISBLANK(E74),"",E74)</f>
        <v/>
      </c>
      <c r="H74" s="95"/>
    </row>
    <row r="75" spans="1:9" s="88" customFormat="1" ht="31.95" customHeight="1" outlineLevel="1" x14ac:dyDescent="0.25">
      <c r="A75" s="66" t="s">
        <v>1207</v>
      </c>
      <c r="B75" s="54" t="s">
        <v>516</v>
      </c>
      <c r="C75" s="107" t="s">
        <v>517</v>
      </c>
      <c r="D75" s="156" t="s">
        <v>518</v>
      </c>
      <c r="E75" s="86"/>
      <c r="F75" s="95"/>
      <c r="G75" s="53" t="str">
        <f t="shared" ref="G75:G84" si="20">IF(ISBLANK(E75),"",E75)</f>
        <v/>
      </c>
      <c r="H75" s="95"/>
    </row>
    <row r="76" spans="1:9" s="88" customFormat="1" outlineLevel="1" x14ac:dyDescent="0.25">
      <c r="A76" s="66" t="s">
        <v>1208</v>
      </c>
      <c r="B76" s="54" t="s">
        <v>519</v>
      </c>
      <c r="C76" s="107" t="s">
        <v>520</v>
      </c>
      <c r="D76" s="156" t="s">
        <v>521</v>
      </c>
      <c r="E76" s="86"/>
      <c r="F76" s="95"/>
      <c r="G76" s="53" t="str">
        <f t="shared" si="20"/>
        <v/>
      </c>
      <c r="H76" s="95"/>
    </row>
    <row r="77" spans="1:9" s="88" customFormat="1" ht="31.95" customHeight="1" outlineLevel="1" x14ac:dyDescent="0.25">
      <c r="A77" s="66" t="s">
        <v>1209</v>
      </c>
      <c r="B77" s="54" t="s">
        <v>522</v>
      </c>
      <c r="C77" s="107" t="s">
        <v>523</v>
      </c>
      <c r="D77" s="107"/>
      <c r="E77" s="86"/>
      <c r="F77" s="95"/>
      <c r="G77" s="53" t="str">
        <f t="shared" si="20"/>
        <v/>
      </c>
      <c r="H77" s="95"/>
    </row>
    <row r="78" spans="1:9" s="88" customFormat="1" outlineLevel="1" x14ac:dyDescent="0.25">
      <c r="A78" s="66" t="s">
        <v>1210</v>
      </c>
      <c r="B78" s="54" t="s">
        <v>524</v>
      </c>
      <c r="C78" s="107" t="s">
        <v>525</v>
      </c>
      <c r="D78" s="107"/>
      <c r="E78" s="86"/>
      <c r="F78" s="95"/>
      <c r="G78" s="53" t="str">
        <f t="shared" si="20"/>
        <v/>
      </c>
      <c r="H78" s="95"/>
    </row>
    <row r="79" spans="1:9" s="88" customFormat="1" outlineLevel="1" x14ac:dyDescent="0.25">
      <c r="A79" s="66" t="s">
        <v>1211</v>
      </c>
      <c r="B79" s="54" t="s">
        <v>524</v>
      </c>
      <c r="C79" s="107" t="s">
        <v>526</v>
      </c>
      <c r="D79" s="107"/>
      <c r="E79" s="86"/>
      <c r="F79" s="95"/>
      <c r="G79" s="53" t="str">
        <f t="shared" si="20"/>
        <v/>
      </c>
      <c r="H79" s="95"/>
    </row>
    <row r="80" spans="1:9" s="88" customFormat="1" ht="31.95" customHeight="1" outlineLevel="1" x14ac:dyDescent="0.25">
      <c r="A80" s="66" t="s">
        <v>1212</v>
      </c>
      <c r="B80" s="54" t="s">
        <v>524</v>
      </c>
      <c r="C80" s="107" t="s">
        <v>527</v>
      </c>
      <c r="D80" s="107"/>
      <c r="E80" s="86"/>
      <c r="F80" s="95"/>
      <c r="G80" s="53" t="str">
        <f t="shared" si="20"/>
        <v/>
      </c>
      <c r="H80" s="95"/>
    </row>
    <row r="81" spans="1:9" s="88" customFormat="1" ht="31.95" customHeight="1" outlineLevel="1" x14ac:dyDescent="0.25">
      <c r="A81" s="66" t="s">
        <v>1213</v>
      </c>
      <c r="B81" s="54" t="s">
        <v>524</v>
      </c>
      <c r="C81" s="107" t="s">
        <v>528</v>
      </c>
      <c r="D81" s="107"/>
      <c r="E81" s="86"/>
      <c r="F81" s="95"/>
      <c r="G81" s="53" t="str">
        <f t="shared" si="20"/>
        <v/>
      </c>
      <c r="H81" s="95"/>
    </row>
    <row r="82" spans="1:9" s="88" customFormat="1" ht="31.95" customHeight="1" outlineLevel="1" x14ac:dyDescent="0.25">
      <c r="A82" s="66" t="s">
        <v>1214</v>
      </c>
      <c r="B82" s="54" t="s">
        <v>524</v>
      </c>
      <c r="C82" s="107" t="s">
        <v>529</v>
      </c>
      <c r="D82" s="107"/>
      <c r="E82" s="86"/>
      <c r="F82" s="95"/>
      <c r="G82" s="53" t="str">
        <f t="shared" si="20"/>
        <v/>
      </c>
      <c r="H82" s="95"/>
    </row>
    <row r="83" spans="1:9" s="88" customFormat="1" ht="31.95" customHeight="1" outlineLevel="1" x14ac:dyDescent="0.25">
      <c r="A83" s="66" t="s">
        <v>530</v>
      </c>
      <c r="B83" s="54" t="s">
        <v>531</v>
      </c>
      <c r="C83" s="107" t="s">
        <v>532</v>
      </c>
      <c r="D83" s="107"/>
      <c r="E83" s="86"/>
      <c r="F83" s="95"/>
      <c r="G83" s="53" t="str">
        <f t="shared" si="20"/>
        <v/>
      </c>
      <c r="H83" s="95"/>
    </row>
    <row r="84" spans="1:9" s="88" customFormat="1" ht="31.95" customHeight="1" outlineLevel="1" x14ac:dyDescent="0.25">
      <c r="A84" s="66" t="s">
        <v>533</v>
      </c>
      <c r="B84" s="54" t="s">
        <v>531</v>
      </c>
      <c r="C84" s="107" t="s">
        <v>534</v>
      </c>
      <c r="D84" s="156" t="s">
        <v>535</v>
      </c>
      <c r="E84" s="86"/>
      <c r="F84" s="95"/>
      <c r="G84" s="53" t="str">
        <f t="shared" si="20"/>
        <v/>
      </c>
      <c r="H84" s="95"/>
    </row>
    <row r="85" spans="1:9" ht="31.95" customHeight="1" x14ac:dyDescent="0.25">
      <c r="A85" s="286"/>
      <c r="B85" s="287"/>
      <c r="C85" s="96"/>
      <c r="D85" s="96"/>
      <c r="E85" s="49"/>
      <c r="F85" s="48"/>
      <c r="G85" s="49"/>
      <c r="H85" s="97"/>
      <c r="I85" s="69"/>
    </row>
    <row r="87" spans="1:9" ht="21.75" customHeight="1" x14ac:dyDescent="0.25">
      <c r="I87" s="69"/>
    </row>
    <row r="88" spans="1:9" s="72" customFormat="1" ht="17.100000000000001" customHeight="1" x14ac:dyDescent="0.5"/>
    <row r="89" spans="1:9" s="72" customFormat="1" ht="17.100000000000001" customHeight="1" x14ac:dyDescent="0.5"/>
    <row r="90" spans="1:9" s="72" customFormat="1" ht="17.100000000000001" customHeight="1" x14ac:dyDescent="0.5"/>
    <row r="91" spans="1:9" s="72" customFormat="1" ht="17.100000000000001" customHeight="1" x14ac:dyDescent="0.5"/>
    <row r="92" spans="1:9" s="72" customFormat="1" ht="17.100000000000001" customHeight="1" x14ac:dyDescent="0.5"/>
    <row r="93" spans="1:9" s="72" customFormat="1" ht="17.100000000000001" customHeight="1" x14ac:dyDescent="0.5"/>
    <row r="94" spans="1:9" s="72" customFormat="1" ht="17.100000000000001" customHeight="1" x14ac:dyDescent="0.5"/>
    <row r="95" spans="1:9" s="72" customFormat="1" ht="17.100000000000001" customHeight="1" x14ac:dyDescent="0.5"/>
    <row r="96" spans="1:9" s="72" customFormat="1" ht="17.100000000000001" customHeight="1" x14ac:dyDescent="0.5"/>
    <row r="97" s="72" customFormat="1" ht="15.75" customHeight="1" x14ac:dyDescent="0.5"/>
    <row r="98" s="72" customFormat="1" ht="17.100000000000001" customHeight="1" x14ac:dyDescent="0.5"/>
    <row r="99" s="72" customFormat="1" ht="21.75" customHeight="1" x14ac:dyDescent="0.5"/>
  </sheetData>
  <mergeCells count="18">
    <mergeCell ref="B45:B46"/>
    <mergeCell ref="B30:B31"/>
    <mergeCell ref="A21:A22"/>
    <mergeCell ref="A85:B85"/>
    <mergeCell ref="A48:B48"/>
    <mergeCell ref="A51:B51"/>
    <mergeCell ref="A59:B59"/>
    <mergeCell ref="A61:B61"/>
    <mergeCell ref="A73:B73"/>
    <mergeCell ref="A1:H1"/>
    <mergeCell ref="A7:B7"/>
    <mergeCell ref="A19:B19"/>
    <mergeCell ref="A36:B36"/>
    <mergeCell ref="A42:B42"/>
    <mergeCell ref="B38:B39"/>
    <mergeCell ref="B21:B24"/>
    <mergeCell ref="B25:B26"/>
    <mergeCell ref="B27:B28"/>
  </mergeCells>
  <conditionalFormatting sqref="C3">
    <cfRule type="cellIs" dxfId="326" priority="280" stopIfTrue="1" operator="equal">
      <formula>0</formula>
    </cfRule>
  </conditionalFormatting>
  <conditionalFormatting sqref="E8:E18">
    <cfRule type="cellIs" dxfId="325" priority="61" stopIfTrue="1" operator="equal">
      <formula>"Red"</formula>
    </cfRule>
    <cfRule type="cellIs" dxfId="324" priority="62" stopIfTrue="1" operator="equal">
      <formula>"Yellow"</formula>
    </cfRule>
    <cfRule type="cellIs" dxfId="323" priority="63" stopIfTrue="1" operator="equal">
      <formula>"Green"</formula>
    </cfRule>
  </conditionalFormatting>
  <conditionalFormatting sqref="E20:E21 G20:G21">
    <cfRule type="cellIs" dxfId="322" priority="8" stopIfTrue="1" operator="equal">
      <formula>"Yellow"</formula>
    </cfRule>
    <cfRule type="cellIs" dxfId="321" priority="7" stopIfTrue="1" operator="equal">
      <formula>"Red"</formula>
    </cfRule>
    <cfRule type="cellIs" dxfId="320" priority="9" stopIfTrue="1" operator="equal">
      <formula>"Green"</formula>
    </cfRule>
  </conditionalFormatting>
  <conditionalFormatting sqref="E22:E25 G22:G25 E43:E47 G43:G47 E49:E50 G49:G50 E60 G60 E62:E70 G62:G70">
    <cfRule type="cellIs" dxfId="319" priority="279" stopIfTrue="1" operator="equal">
      <formula>"Green"</formula>
    </cfRule>
    <cfRule type="cellIs" dxfId="318" priority="278" stopIfTrue="1" operator="equal">
      <formula>"Yellow"</formula>
    </cfRule>
  </conditionalFormatting>
  <conditionalFormatting sqref="E22:E25 G22:G25 E62:E70 G62:G70 E43:E47 G43:G47 E49:E50 G49:G50 E60 G60">
    <cfRule type="cellIs" dxfId="317" priority="277" stopIfTrue="1" operator="equal">
      <formula>"Red"</formula>
    </cfRule>
  </conditionalFormatting>
  <conditionalFormatting sqref="E23:E24">
    <cfRule type="cellIs" dxfId="316" priority="127" stopIfTrue="1" operator="equal">
      <formula>"Red"</formula>
    </cfRule>
    <cfRule type="cellIs" dxfId="315" priority="129" stopIfTrue="1" operator="equal">
      <formula>"Green"</formula>
    </cfRule>
    <cfRule type="cellIs" dxfId="314" priority="128" stopIfTrue="1" operator="equal">
      <formula>"Yellow"</formula>
    </cfRule>
  </conditionalFormatting>
  <conditionalFormatting sqref="E26:E35">
    <cfRule type="cellIs" dxfId="313" priority="4" stopIfTrue="1" operator="equal">
      <formula>"Red"</formula>
    </cfRule>
    <cfRule type="cellIs" dxfId="312" priority="5" stopIfTrue="1" operator="equal">
      <formula>"Yellow"</formula>
    </cfRule>
    <cfRule type="cellIs" dxfId="311" priority="6" stopIfTrue="1" operator="equal">
      <formula>"Green"</formula>
    </cfRule>
  </conditionalFormatting>
  <conditionalFormatting sqref="E37:E41">
    <cfRule type="cellIs" dxfId="310" priority="19" stopIfTrue="1" operator="equal">
      <formula>"Red"</formula>
    </cfRule>
    <cfRule type="cellIs" dxfId="309" priority="20" stopIfTrue="1" operator="equal">
      <formula>"Yellow"</formula>
    </cfRule>
    <cfRule type="cellIs" dxfId="308" priority="21" stopIfTrue="1" operator="equal">
      <formula>"Green"</formula>
    </cfRule>
  </conditionalFormatting>
  <conditionalFormatting sqref="E52:E58">
    <cfRule type="cellIs" dxfId="307" priority="263" stopIfTrue="1" operator="equal">
      <formula>"Yellow"</formula>
    </cfRule>
    <cfRule type="cellIs" dxfId="306" priority="262" stopIfTrue="1" operator="equal">
      <formula>"Red"</formula>
    </cfRule>
    <cfRule type="cellIs" dxfId="305" priority="264" stopIfTrue="1" operator="equal">
      <formula>"Green"</formula>
    </cfRule>
  </conditionalFormatting>
  <conditionalFormatting sqref="E67:E72">
    <cfRule type="cellIs" dxfId="304" priority="51" stopIfTrue="1" operator="equal">
      <formula>"Green"</formula>
    </cfRule>
    <cfRule type="cellIs" dxfId="303" priority="50" stopIfTrue="1" operator="equal">
      <formula>"Yellow"</formula>
    </cfRule>
    <cfRule type="cellIs" dxfId="302" priority="49" stopIfTrue="1" operator="equal">
      <formula>"Red"</formula>
    </cfRule>
  </conditionalFormatting>
  <conditionalFormatting sqref="E71">
    <cfRule type="cellIs" dxfId="301" priority="43" stopIfTrue="1" operator="equal">
      <formula>"Red"</formula>
    </cfRule>
    <cfRule type="cellIs" dxfId="300" priority="44" stopIfTrue="1" operator="equal">
      <formula>"Yellow"</formula>
    </cfRule>
    <cfRule type="cellIs" dxfId="299" priority="45" stopIfTrue="1" operator="equal">
      <formula>"Green"</formula>
    </cfRule>
  </conditionalFormatting>
  <conditionalFormatting sqref="E72">
    <cfRule type="cellIs" dxfId="298" priority="256" stopIfTrue="1" operator="equal">
      <formula>"Red"</formula>
    </cfRule>
    <cfRule type="cellIs" dxfId="297" priority="257" stopIfTrue="1" operator="equal">
      <formula>"Yellow"</formula>
    </cfRule>
    <cfRule type="cellIs" dxfId="296" priority="258" stopIfTrue="1" operator="equal">
      <formula>"Green"</formula>
    </cfRule>
  </conditionalFormatting>
  <conditionalFormatting sqref="E74:E84">
    <cfRule type="cellIs" dxfId="295" priority="69" stopIfTrue="1" operator="equal">
      <formula>"Green"</formula>
    </cfRule>
    <cfRule type="cellIs" dxfId="294" priority="67" stopIfTrue="1" operator="equal">
      <formula>"Red"</formula>
    </cfRule>
    <cfRule type="cellIs" dxfId="293" priority="68" stopIfTrue="1" operator="equal">
      <formula>"Yellow"</formula>
    </cfRule>
  </conditionalFormatting>
  <conditionalFormatting sqref="F3:H3">
    <cfRule type="cellIs" dxfId="292" priority="282" stopIfTrue="1" operator="equal">
      <formula>0</formula>
    </cfRule>
  </conditionalFormatting>
  <conditionalFormatting sqref="G8:G18">
    <cfRule type="cellIs" dxfId="291" priority="58" stopIfTrue="1" operator="equal">
      <formula>"Red"</formula>
    </cfRule>
    <cfRule type="cellIs" dxfId="290" priority="59" stopIfTrue="1" operator="equal">
      <formula>"Yellow"</formula>
    </cfRule>
    <cfRule type="cellIs" dxfId="289" priority="60" stopIfTrue="1" operator="equal">
      <formula>"Green"</formula>
    </cfRule>
  </conditionalFormatting>
  <conditionalFormatting sqref="G23:G24">
    <cfRule type="cellIs" dxfId="288" priority="124" stopIfTrue="1" operator="equal">
      <formula>"Red"</formula>
    </cfRule>
    <cfRule type="cellIs" dxfId="287" priority="125" stopIfTrue="1" operator="equal">
      <formula>"Yellow"</formula>
    </cfRule>
    <cfRule type="cellIs" dxfId="286" priority="126" stopIfTrue="1" operator="equal">
      <formula>"Green"</formula>
    </cfRule>
  </conditionalFormatting>
  <conditionalFormatting sqref="G26:G35">
    <cfRule type="cellIs" dxfId="285" priority="2" stopIfTrue="1" operator="equal">
      <formula>"Yellow"</formula>
    </cfRule>
    <cfRule type="cellIs" dxfId="284" priority="3" stopIfTrue="1" operator="equal">
      <formula>"Green"</formula>
    </cfRule>
    <cfRule type="cellIs" dxfId="283" priority="1" stopIfTrue="1" operator="equal">
      <formula>"Red"</formula>
    </cfRule>
  </conditionalFormatting>
  <conditionalFormatting sqref="G37:G41">
    <cfRule type="cellIs" dxfId="282" priority="18" stopIfTrue="1" operator="equal">
      <formula>"Green"</formula>
    </cfRule>
    <cfRule type="cellIs" dxfId="281" priority="17" stopIfTrue="1" operator="equal">
      <formula>"Yellow"</formula>
    </cfRule>
    <cfRule type="cellIs" dxfId="280" priority="16" stopIfTrue="1" operator="equal">
      <formula>"Red"</formula>
    </cfRule>
  </conditionalFormatting>
  <conditionalFormatting sqref="G52:G58">
    <cfRule type="cellIs" dxfId="279" priority="237" stopIfTrue="1" operator="equal">
      <formula>"Green"</formula>
    </cfRule>
    <cfRule type="cellIs" dxfId="278" priority="236" stopIfTrue="1" operator="equal">
      <formula>"Yellow"</formula>
    </cfRule>
    <cfRule type="cellIs" dxfId="277" priority="235" stopIfTrue="1" operator="equal">
      <formula>"Red"</formula>
    </cfRule>
  </conditionalFormatting>
  <conditionalFormatting sqref="G67:G72">
    <cfRule type="cellIs" dxfId="276" priority="46" stopIfTrue="1" operator="equal">
      <formula>"Red"</formula>
    </cfRule>
    <cfRule type="cellIs" dxfId="275" priority="47" stopIfTrue="1" operator="equal">
      <formula>"Yellow"</formula>
    </cfRule>
    <cfRule type="cellIs" dxfId="274" priority="48" stopIfTrue="1" operator="equal">
      <formula>"Green"</formula>
    </cfRule>
  </conditionalFormatting>
  <conditionalFormatting sqref="G71">
    <cfRule type="cellIs" dxfId="273" priority="42" stopIfTrue="1" operator="equal">
      <formula>"Green"</formula>
    </cfRule>
    <cfRule type="cellIs" dxfId="272" priority="41" stopIfTrue="1" operator="equal">
      <formula>"Yellow"</formula>
    </cfRule>
    <cfRule type="cellIs" dxfId="271" priority="40" stopIfTrue="1" operator="equal">
      <formula>"Red"</formula>
    </cfRule>
  </conditionalFormatting>
  <conditionalFormatting sqref="G72">
    <cfRule type="cellIs" dxfId="270" priority="229" stopIfTrue="1" operator="equal">
      <formula>"Red"</formula>
    </cfRule>
    <cfRule type="cellIs" dxfId="269" priority="231" stopIfTrue="1" operator="equal">
      <formula>"Green"</formula>
    </cfRule>
    <cfRule type="cellIs" dxfId="268" priority="230" stopIfTrue="1" operator="equal">
      <formula>"Yellow"</formula>
    </cfRule>
  </conditionalFormatting>
  <conditionalFormatting sqref="G74:G84">
    <cfRule type="cellIs" dxfId="267" priority="66" stopIfTrue="1" operator="equal">
      <formula>"Green"</formula>
    </cfRule>
    <cfRule type="cellIs" dxfId="266" priority="65" stopIfTrue="1" operator="equal">
      <formula>"Yellow"</formula>
    </cfRule>
    <cfRule type="cellIs" dxfId="265" priority="64" stopIfTrue="1" operator="equal">
      <formula>"Red"</formula>
    </cfRule>
  </conditionalFormatting>
  <dataValidations count="2">
    <dataValidation type="list" allowBlank="1" showInputMessage="1" showErrorMessage="1" errorTitle="Note" error="Choose from list" prompt="Choose" sqref="G37:G41 G52:G58 G74:G84 G49:G50 G60 G8:G18 G20:G35 G43:G47 G62:G72" xr:uid="{00000000-0002-0000-0300-000001000000}">
      <formula1>"Green,Yellow,Red,N/A"</formula1>
    </dataValidation>
    <dataValidation type="list" allowBlank="1" showInputMessage="1" showErrorMessage="1" errorTitle="Choose" error="Choose from list" promptTitle="Note" prompt="Make UPDATES in Current Status Column ==&gt;" sqref="E37:E41 E52:E58 E74:E84 E49:E50 E60 E8:E18 E20:E35 E43:E47 E62:E72" xr:uid="{00000000-0002-0000-0300-000002000000}">
      <formula1>"Green,Yellow,Red,N/A"</formula1>
    </dataValidation>
  </dataValidations>
  <printOptions horizontalCentered="1"/>
  <pageMargins left="0.7" right="0.7" top="0.75" bottom="0.75" header="0.3" footer="0.3"/>
  <pageSetup scale="26" fitToHeight="3" orientation="portrait" horizontalDpi="300" verticalDpi="300" r:id="rId1"/>
  <headerFooter>
    <oddFooter>&amp;L&amp;F &amp;A&amp;C&amp;P of &amp;N&amp;R&amp;D &amp;T</oddFooter>
  </headerFooter>
  <rowBreaks count="1" manualBreakCount="1">
    <brk id="72" max="16383" man="1"/>
  </rowBreaks>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74"/>
  <sheetViews>
    <sheetView topLeftCell="A42" zoomScaleNormal="100" workbookViewId="0">
      <selection activeCell="D52" sqref="D52"/>
    </sheetView>
  </sheetViews>
  <sheetFormatPr defaultColWidth="9.109375" defaultRowHeight="13.8" outlineLevelRow="1" x14ac:dyDescent="0.25"/>
  <cols>
    <col min="1" max="1" width="10.77734375" style="73" customWidth="1"/>
    <col min="2" max="2" width="30.77734375" style="73" customWidth="1"/>
    <col min="3" max="4" width="90.77734375" style="73" customWidth="1"/>
    <col min="5" max="5" width="15.77734375" style="73" customWidth="1"/>
    <col min="6" max="6" width="60.77734375" style="73" customWidth="1"/>
    <col min="7" max="7" width="15.77734375" style="73" customWidth="1"/>
    <col min="8" max="8" width="60.77734375" style="73" customWidth="1"/>
    <col min="9" max="9" width="8.88671875" style="73" customWidth="1"/>
    <col min="10" max="11" width="9.109375" style="69"/>
    <col min="12" max="12" width="6.77734375" style="69" customWidth="1"/>
    <col min="13" max="16384" width="9.109375" style="69"/>
  </cols>
  <sheetData>
    <row r="1" spans="1:11" ht="37.200000000000003" customHeight="1" thickBot="1" x14ac:dyDescent="0.3">
      <c r="A1" s="283" t="s">
        <v>536</v>
      </c>
      <c r="B1" s="284"/>
      <c r="C1" s="284"/>
      <c r="D1" s="284"/>
      <c r="E1" s="284"/>
      <c r="F1" s="284"/>
      <c r="G1" s="284"/>
      <c r="H1" s="284"/>
    </row>
    <row r="2" spans="1:11" ht="18" customHeight="1" x14ac:dyDescent="0.25">
      <c r="A2" s="74"/>
      <c r="B2" s="35"/>
      <c r="C2" s="75"/>
      <c r="D2" s="75"/>
      <c r="E2" s="35"/>
      <c r="F2" s="35"/>
      <c r="G2" s="35"/>
      <c r="H2" s="76"/>
    </row>
    <row r="3" spans="1:11" ht="18" customHeight="1" x14ac:dyDescent="0.25">
      <c r="A3" s="77"/>
      <c r="B3" s="30" t="s">
        <v>111</v>
      </c>
      <c r="C3" s="31" t="str">
        <f>'Summary Information'!B2</f>
        <v>ABC Corp</v>
      </c>
      <c r="D3" s="36"/>
      <c r="E3" s="36"/>
      <c r="F3" s="31" t="str">
        <f>'Summary Information'!B4</f>
        <v>New Zebedee, Michigan, 49069</v>
      </c>
      <c r="G3" s="32" t="s">
        <v>112</v>
      </c>
      <c r="H3" s="33">
        <f>'Summary Information'!B8</f>
        <v>45293</v>
      </c>
      <c r="I3" s="69"/>
      <c r="J3" s="73"/>
      <c r="K3" s="73"/>
    </row>
    <row r="4" spans="1:11" ht="18" customHeight="1" x14ac:dyDescent="0.3">
      <c r="A4" s="74"/>
      <c r="B4" s="35"/>
      <c r="C4" s="36" t="s">
        <v>113</v>
      </c>
      <c r="D4" s="36"/>
      <c r="E4" s="37"/>
      <c r="F4" s="38" t="s">
        <v>114</v>
      </c>
      <c r="G4" s="38"/>
      <c r="H4" s="39"/>
      <c r="J4" s="73"/>
    </row>
    <row r="5" spans="1:11" ht="18" customHeight="1" thickBot="1" x14ac:dyDescent="0.3">
      <c r="A5" s="74"/>
      <c r="B5" s="78"/>
      <c r="C5" s="75"/>
      <c r="D5" s="75"/>
      <c r="E5" s="79"/>
      <c r="F5" s="79"/>
      <c r="G5" s="79"/>
      <c r="H5" s="80"/>
      <c r="J5" s="73"/>
    </row>
    <row r="6" spans="1:11" s="84" customFormat="1" ht="66" customHeight="1" thickBot="1" x14ac:dyDescent="0.35">
      <c r="A6" s="45" t="s">
        <v>115</v>
      </c>
      <c r="B6" s="81" t="s">
        <v>365</v>
      </c>
      <c r="C6" s="82" t="s">
        <v>366</v>
      </c>
      <c r="D6" s="82" t="s">
        <v>118</v>
      </c>
      <c r="E6" s="45" t="str">
        <f>MONTH('Summary Information'!B9)&amp;"/"&amp;DAY('Summary Information'!B9)&amp;"/"&amp;YEAR('Summary Information'!B9)&amp;" Initial Rating (R/Y/G)"</f>
        <v>1/1/2020 Initial Rating (R/Y/G)</v>
      </c>
      <c r="F6" s="45" t="s">
        <v>119</v>
      </c>
      <c r="G6" s="83" t="str">
        <f>MONTH('Summary Information'!B8)&amp;"/"&amp;DAY('Summary Information'!B8)&amp;"/"&amp;YEAR('Summary Information'!B8)&amp;" Current Status (R/Y/G)"</f>
        <v>1/2/2024 Current Status (R/Y/G)</v>
      </c>
      <c r="H6" s="45" t="s">
        <v>120</v>
      </c>
    </row>
    <row r="7" spans="1:11" ht="31.95" customHeight="1" x14ac:dyDescent="0.25">
      <c r="A7" s="285" t="s">
        <v>367</v>
      </c>
      <c r="B7" s="285"/>
      <c r="C7" s="85"/>
      <c r="D7" s="85"/>
      <c r="E7" s="49"/>
      <c r="F7" s="49"/>
      <c r="G7" s="49"/>
      <c r="H7" s="49"/>
      <c r="I7" s="69"/>
    </row>
    <row r="8" spans="1:11" s="88" customFormat="1" ht="39.6" outlineLevel="1" x14ac:dyDescent="0.25">
      <c r="A8" s="66" t="s">
        <v>1271</v>
      </c>
      <c r="B8" s="107" t="s">
        <v>368</v>
      </c>
      <c r="C8" s="107" t="s">
        <v>537</v>
      </c>
      <c r="D8" s="156" t="s">
        <v>538</v>
      </c>
      <c r="E8" s="86"/>
      <c r="F8" s="87"/>
      <c r="G8" s="53" t="str">
        <f>IF(ISBLANK(E8),"",E8)</f>
        <v/>
      </c>
      <c r="H8" s="87"/>
    </row>
    <row r="9" spans="1:11" s="88" customFormat="1" ht="31.95" customHeight="1" outlineLevel="1" x14ac:dyDescent="0.25">
      <c r="A9" s="66" t="s">
        <v>1272</v>
      </c>
      <c r="B9" s="54" t="s">
        <v>368</v>
      </c>
      <c r="C9" s="107" t="s">
        <v>539</v>
      </c>
      <c r="D9" s="160" t="s">
        <v>540</v>
      </c>
      <c r="E9" s="86"/>
      <c r="F9" s="87"/>
      <c r="G9" s="53" t="str">
        <f t="shared" ref="G9:G10" si="0">IF(ISBLANK(E9),"",E9)</f>
        <v/>
      </c>
      <c r="H9" s="87"/>
    </row>
    <row r="10" spans="1:11" s="88" customFormat="1" ht="31.95" customHeight="1" outlineLevel="1" x14ac:dyDescent="0.25">
      <c r="A10" s="66" t="s">
        <v>1273</v>
      </c>
      <c r="B10" s="54" t="s">
        <v>541</v>
      </c>
      <c r="C10" s="107" t="s">
        <v>542</v>
      </c>
      <c r="D10" s="160" t="s">
        <v>543</v>
      </c>
      <c r="E10" s="86"/>
      <c r="F10" s="89"/>
      <c r="G10" s="53" t="str">
        <f t="shared" si="0"/>
        <v/>
      </c>
      <c r="H10" s="89"/>
    </row>
    <row r="11" spans="1:11" s="88" customFormat="1" ht="31.95" customHeight="1" outlineLevel="1" x14ac:dyDescent="0.25">
      <c r="A11" s="66" t="s">
        <v>1274</v>
      </c>
      <c r="B11" s="54" t="s">
        <v>544</v>
      </c>
      <c r="C11" s="107" t="s">
        <v>545</v>
      </c>
      <c r="D11" s="160" t="s">
        <v>546</v>
      </c>
      <c r="E11" s="86"/>
      <c r="F11" s="89"/>
      <c r="G11" s="53" t="str">
        <f t="shared" ref="G11:G13" si="1">IF(ISBLANK(E11),"",E11)</f>
        <v/>
      </c>
      <c r="H11" s="89"/>
    </row>
    <row r="12" spans="1:11" s="88" customFormat="1" ht="31.95" customHeight="1" outlineLevel="1" x14ac:dyDescent="0.25">
      <c r="A12" s="66" t="s">
        <v>1275</v>
      </c>
      <c r="B12" s="54" t="s">
        <v>368</v>
      </c>
      <c r="C12" s="107" t="s">
        <v>547</v>
      </c>
      <c r="D12" s="160" t="s">
        <v>548</v>
      </c>
      <c r="E12" s="86"/>
      <c r="F12" s="89"/>
      <c r="G12" s="53" t="str">
        <f t="shared" si="1"/>
        <v/>
      </c>
      <c r="H12" s="89"/>
    </row>
    <row r="13" spans="1:11" s="88" customFormat="1" ht="31.95" customHeight="1" outlineLevel="1" x14ac:dyDescent="0.25">
      <c r="A13" s="66" t="s">
        <v>1276</v>
      </c>
      <c r="B13" s="54" t="s">
        <v>368</v>
      </c>
      <c r="C13" s="107" t="s">
        <v>549</v>
      </c>
      <c r="D13" s="160" t="s">
        <v>550</v>
      </c>
      <c r="E13" s="86"/>
      <c r="F13" s="89"/>
      <c r="G13" s="53" t="str">
        <f t="shared" si="1"/>
        <v/>
      </c>
      <c r="H13" s="89"/>
    </row>
    <row r="14" spans="1:11" ht="31.95" customHeight="1" x14ac:dyDescent="0.25">
      <c r="A14" s="286" t="s">
        <v>393</v>
      </c>
      <c r="B14" s="287"/>
      <c r="C14" s="90"/>
      <c r="D14" s="90"/>
      <c r="E14" s="91"/>
      <c r="F14" s="91"/>
      <c r="G14" s="91"/>
      <c r="H14" s="91"/>
      <c r="I14" s="69"/>
    </row>
    <row r="15" spans="1:11" s="88" customFormat="1" ht="34.950000000000003" customHeight="1" outlineLevel="1" x14ac:dyDescent="0.25">
      <c r="A15" s="66" t="s">
        <v>1277</v>
      </c>
      <c r="B15" s="111" t="s">
        <v>551</v>
      </c>
      <c r="C15" s="109" t="s">
        <v>552</v>
      </c>
      <c r="D15" s="109"/>
      <c r="E15" s="86"/>
      <c r="F15" s="89"/>
      <c r="G15" s="53" t="str">
        <f t="shared" ref="G15:G18" si="2">IF(ISBLANK(E15),"",E15)</f>
        <v/>
      </c>
      <c r="H15" s="89"/>
    </row>
    <row r="16" spans="1:11" s="88" customFormat="1" ht="34.950000000000003" customHeight="1" outlineLevel="1" x14ac:dyDescent="0.25">
      <c r="A16" s="66" t="s">
        <v>1278</v>
      </c>
      <c r="B16" s="111" t="s">
        <v>551</v>
      </c>
      <c r="C16" s="109" t="s">
        <v>553</v>
      </c>
      <c r="D16" s="157" t="s">
        <v>554</v>
      </c>
      <c r="E16" s="86"/>
      <c r="F16" s="89"/>
      <c r="G16" s="53" t="str">
        <f t="shared" si="2"/>
        <v/>
      </c>
      <c r="H16" s="89"/>
    </row>
    <row r="17" spans="1:9" s="88" customFormat="1" ht="26.4" outlineLevel="1" x14ac:dyDescent="0.25">
      <c r="A17" s="66" t="s">
        <v>1279</v>
      </c>
      <c r="B17" s="111" t="s">
        <v>555</v>
      </c>
      <c r="C17" s="157" t="s">
        <v>556</v>
      </c>
      <c r="D17" s="157" t="s">
        <v>557</v>
      </c>
      <c r="E17" s="86"/>
      <c r="F17" s="89"/>
      <c r="G17" s="53" t="str">
        <f t="shared" si="2"/>
        <v/>
      </c>
      <c r="H17" s="89"/>
    </row>
    <row r="18" spans="1:9" s="88" customFormat="1" ht="26.4" outlineLevel="1" x14ac:dyDescent="0.25">
      <c r="A18" s="66" t="s">
        <v>1280</v>
      </c>
      <c r="B18" s="111" t="s">
        <v>558</v>
      </c>
      <c r="C18" s="109" t="s">
        <v>559</v>
      </c>
      <c r="D18" s="157" t="s">
        <v>560</v>
      </c>
      <c r="E18" s="86"/>
      <c r="F18" s="89"/>
      <c r="G18" s="53" t="str">
        <f t="shared" si="2"/>
        <v/>
      </c>
      <c r="H18" s="89"/>
    </row>
    <row r="19" spans="1:9" s="88" customFormat="1" ht="26.4" outlineLevel="1" x14ac:dyDescent="0.25">
      <c r="A19" s="153" t="s">
        <v>1281</v>
      </c>
      <c r="B19" s="156" t="s">
        <v>463</v>
      </c>
      <c r="C19" s="157" t="s">
        <v>561</v>
      </c>
      <c r="D19" s="157" t="s">
        <v>562</v>
      </c>
      <c r="E19" s="86"/>
      <c r="F19" s="89"/>
      <c r="G19" s="53" t="str">
        <f t="shared" ref="G19" si="3">IF(ISBLANK(E19),"",E19)</f>
        <v/>
      </c>
      <c r="H19" s="89"/>
    </row>
    <row r="20" spans="1:9" ht="38.4" customHeight="1" x14ac:dyDescent="0.25">
      <c r="A20" s="288" t="s">
        <v>563</v>
      </c>
      <c r="B20" s="288"/>
      <c r="C20" s="90"/>
      <c r="D20" s="90"/>
      <c r="E20" s="91"/>
      <c r="F20" s="93"/>
      <c r="G20" s="93"/>
      <c r="H20" s="93"/>
      <c r="I20" s="69"/>
    </row>
    <row r="21" spans="1:9" s="88" customFormat="1" ht="34.950000000000003" customHeight="1" outlineLevel="1" x14ac:dyDescent="0.25">
      <c r="A21" s="66" t="s">
        <v>1282</v>
      </c>
      <c r="B21" s="100" t="s">
        <v>564</v>
      </c>
      <c r="C21" s="54" t="s">
        <v>565</v>
      </c>
      <c r="D21" s="161" t="s">
        <v>566</v>
      </c>
      <c r="E21" s="86"/>
      <c r="F21" s="89"/>
      <c r="G21" s="53" t="str">
        <f t="shared" ref="G21:G22" si="4">IF(ISBLANK(E21),"",E21)</f>
        <v/>
      </c>
      <c r="H21" s="89"/>
    </row>
    <row r="22" spans="1:9" s="88" customFormat="1" ht="31.95" customHeight="1" outlineLevel="1" x14ac:dyDescent="0.25">
      <c r="A22" s="66" t="s">
        <v>1283</v>
      </c>
      <c r="B22" s="100" t="s">
        <v>567</v>
      </c>
      <c r="C22" s="54" t="s">
        <v>568</v>
      </c>
      <c r="D22" s="152" t="s">
        <v>569</v>
      </c>
      <c r="E22" s="86"/>
      <c r="F22" s="89"/>
      <c r="G22" s="53" t="str">
        <f t="shared" si="4"/>
        <v/>
      </c>
      <c r="H22" s="89"/>
    </row>
    <row r="23" spans="1:9" s="88" customFormat="1" ht="31.5" customHeight="1" outlineLevel="1" x14ac:dyDescent="0.25">
      <c r="A23" s="66" t="s">
        <v>1284</v>
      </c>
      <c r="B23" s="100" t="s">
        <v>570</v>
      </c>
      <c r="C23" s="54" t="s">
        <v>571</v>
      </c>
      <c r="D23" s="152" t="s">
        <v>572</v>
      </c>
      <c r="E23" s="86"/>
      <c r="F23" s="89"/>
      <c r="G23" s="53" t="str">
        <f t="shared" ref="G23:G28" si="5">IF(ISBLANK(E23),"",E23)</f>
        <v/>
      </c>
      <c r="H23" s="89"/>
    </row>
    <row r="24" spans="1:9" s="88" customFormat="1" ht="31.5" customHeight="1" outlineLevel="1" x14ac:dyDescent="0.25">
      <c r="A24" s="66" t="s">
        <v>1285</v>
      </c>
      <c r="B24" s="100" t="s">
        <v>573</v>
      </c>
      <c r="C24" s="54" t="s">
        <v>574</v>
      </c>
      <c r="D24" s="152" t="s">
        <v>575</v>
      </c>
      <c r="E24" s="86"/>
      <c r="F24" s="89"/>
      <c r="G24" s="53" t="str">
        <f t="shared" si="5"/>
        <v/>
      </c>
      <c r="H24" s="89"/>
    </row>
    <row r="25" spans="1:9" s="88" customFormat="1" ht="31.5" customHeight="1" outlineLevel="1" x14ac:dyDescent="0.25">
      <c r="A25" s="66" t="s">
        <v>1286</v>
      </c>
      <c r="B25" s="100" t="s">
        <v>576</v>
      </c>
      <c r="C25" s="54" t="s">
        <v>577</v>
      </c>
      <c r="D25" s="152" t="s">
        <v>578</v>
      </c>
      <c r="E25" s="86"/>
      <c r="F25" s="89"/>
      <c r="G25" s="53" t="str">
        <f t="shared" si="5"/>
        <v/>
      </c>
      <c r="H25" s="89"/>
    </row>
    <row r="26" spans="1:9" s="88" customFormat="1" ht="31.5" customHeight="1" outlineLevel="1" x14ac:dyDescent="0.25">
      <c r="A26" s="66" t="s">
        <v>1287</v>
      </c>
      <c r="B26" s="100" t="s">
        <v>579</v>
      </c>
      <c r="C26" s="54" t="s">
        <v>580</v>
      </c>
      <c r="D26" s="152" t="s">
        <v>581</v>
      </c>
      <c r="E26" s="86"/>
      <c r="F26" s="89"/>
      <c r="G26" s="53" t="str">
        <f t="shared" ref="G26" si="6">IF(ISBLANK(E26),"",E26)</f>
        <v/>
      </c>
      <c r="H26" s="89"/>
    </row>
    <row r="27" spans="1:9" s="88" customFormat="1" ht="31.5" customHeight="1" outlineLevel="1" x14ac:dyDescent="0.25">
      <c r="A27" s="66" t="s">
        <v>1288</v>
      </c>
      <c r="B27" s="100" t="s">
        <v>582</v>
      </c>
      <c r="C27" s="54" t="s">
        <v>583</v>
      </c>
      <c r="D27" s="152" t="s">
        <v>584</v>
      </c>
      <c r="E27" s="86"/>
      <c r="F27" s="89"/>
      <c r="G27" s="53" t="str">
        <f t="shared" si="5"/>
        <v/>
      </c>
      <c r="H27" s="89"/>
    </row>
    <row r="28" spans="1:9" s="88" customFormat="1" ht="39.6" outlineLevel="1" x14ac:dyDescent="0.25">
      <c r="A28" s="66" t="s">
        <v>1289</v>
      </c>
      <c r="B28" s="100" t="s">
        <v>585</v>
      </c>
      <c r="C28" s="54" t="s">
        <v>586</v>
      </c>
      <c r="D28" s="152" t="s">
        <v>587</v>
      </c>
      <c r="E28" s="86"/>
      <c r="F28" s="89"/>
      <c r="G28" s="53" t="str">
        <f t="shared" si="5"/>
        <v/>
      </c>
      <c r="H28" s="89"/>
    </row>
    <row r="29" spans="1:9" ht="33" customHeight="1" x14ac:dyDescent="0.25">
      <c r="A29" s="289" t="s">
        <v>456</v>
      </c>
      <c r="B29" s="290"/>
      <c r="C29" s="90"/>
      <c r="D29" s="90"/>
      <c r="E29" s="91"/>
      <c r="F29" s="93"/>
      <c r="G29" s="93"/>
      <c r="H29" s="93"/>
      <c r="I29" s="69"/>
    </row>
    <row r="30" spans="1:9" s="88" customFormat="1" ht="34.950000000000003" customHeight="1" outlineLevel="1" x14ac:dyDescent="0.25">
      <c r="A30" s="112" t="s">
        <v>1290</v>
      </c>
      <c r="B30" s="51" t="s">
        <v>588</v>
      </c>
      <c r="C30" s="126" t="s">
        <v>589</v>
      </c>
      <c r="D30" s="156" t="s">
        <v>590</v>
      </c>
      <c r="E30" s="86"/>
      <c r="F30" s="89"/>
      <c r="G30" s="53" t="str">
        <f t="shared" ref="G30:G31" si="7">IF(ISBLANK(E30),"",E30)</f>
        <v/>
      </c>
      <c r="H30" s="89"/>
    </row>
    <row r="31" spans="1:9" s="88" customFormat="1" ht="42.6" customHeight="1" outlineLevel="1" x14ac:dyDescent="0.25">
      <c r="A31" s="112" t="s">
        <v>1291</v>
      </c>
      <c r="B31" s="51" t="s">
        <v>591</v>
      </c>
      <c r="C31" s="51" t="s">
        <v>592</v>
      </c>
      <c r="D31" s="156" t="s">
        <v>593</v>
      </c>
      <c r="E31" s="86"/>
      <c r="F31" s="89"/>
      <c r="G31" s="53" t="str">
        <f t="shared" si="7"/>
        <v/>
      </c>
      <c r="H31" s="89"/>
    </row>
    <row r="32" spans="1:9" s="88" customFormat="1" ht="31.95" customHeight="1" x14ac:dyDescent="0.25">
      <c r="A32" s="289" t="s">
        <v>471</v>
      </c>
      <c r="B32" s="290"/>
      <c r="C32" s="90"/>
      <c r="D32" s="90"/>
      <c r="E32" s="91"/>
      <c r="F32" s="93"/>
      <c r="G32" s="93"/>
      <c r="H32" s="93"/>
    </row>
    <row r="33" spans="1:9" s="88" customFormat="1" ht="39.6" outlineLevel="1" x14ac:dyDescent="0.25">
      <c r="A33" s="66" t="s">
        <v>1292</v>
      </c>
      <c r="B33" s="54" t="s">
        <v>594</v>
      </c>
      <c r="C33" s="107" t="s">
        <v>595</v>
      </c>
      <c r="D33" s="156" t="s">
        <v>596</v>
      </c>
      <c r="E33" s="86"/>
      <c r="F33" s="89"/>
      <c r="G33" s="53" t="str">
        <f t="shared" ref="G33:G36" si="8">IF(ISBLANK(E33),"",E33)</f>
        <v/>
      </c>
      <c r="H33" s="89"/>
    </row>
    <row r="34" spans="1:9" s="88" customFormat="1" ht="34.950000000000003" customHeight="1" outlineLevel="1" x14ac:dyDescent="0.25">
      <c r="A34" s="66" t="s">
        <v>1293</v>
      </c>
      <c r="B34" s="54" t="s">
        <v>597</v>
      </c>
      <c r="C34" s="107" t="s">
        <v>598</v>
      </c>
      <c r="D34" s="156" t="s">
        <v>599</v>
      </c>
      <c r="E34" s="86"/>
      <c r="F34" s="89"/>
      <c r="G34" s="53" t="str">
        <f t="shared" si="8"/>
        <v/>
      </c>
      <c r="H34" s="89"/>
    </row>
    <row r="35" spans="1:9" s="88" customFormat="1" ht="34.950000000000003" customHeight="1" outlineLevel="1" x14ac:dyDescent="0.25">
      <c r="A35" s="66" t="s">
        <v>1294</v>
      </c>
      <c r="B35" s="54" t="s">
        <v>273</v>
      </c>
      <c r="C35" s="107" t="s">
        <v>600</v>
      </c>
      <c r="D35" s="156" t="s">
        <v>601</v>
      </c>
      <c r="E35" s="86"/>
      <c r="F35" s="89"/>
      <c r="G35" s="53" t="str">
        <f t="shared" si="8"/>
        <v/>
      </c>
      <c r="H35" s="89"/>
    </row>
    <row r="36" spans="1:9" s="88" customFormat="1" ht="31.95" customHeight="1" outlineLevel="1" x14ac:dyDescent="0.25">
      <c r="A36" s="66" t="s">
        <v>1295</v>
      </c>
      <c r="B36" s="54" t="s">
        <v>300</v>
      </c>
      <c r="C36" s="54" t="s">
        <v>602</v>
      </c>
      <c r="D36" s="152" t="s">
        <v>603</v>
      </c>
      <c r="E36" s="86"/>
      <c r="F36" s="89"/>
      <c r="G36" s="53" t="str">
        <f t="shared" si="8"/>
        <v/>
      </c>
      <c r="H36" s="89"/>
    </row>
    <row r="37" spans="1:9" ht="31.95" customHeight="1" x14ac:dyDescent="0.25">
      <c r="A37" s="293" t="s">
        <v>604</v>
      </c>
      <c r="B37" s="293"/>
      <c r="C37" s="90"/>
      <c r="D37" s="90"/>
      <c r="E37" s="91"/>
      <c r="F37" s="93"/>
      <c r="G37" s="93"/>
      <c r="H37" s="93"/>
      <c r="I37" s="69"/>
    </row>
    <row r="38" spans="1:9" s="88" customFormat="1" ht="34.950000000000003" customHeight="1" outlineLevel="1" x14ac:dyDescent="0.25">
      <c r="A38" s="119" t="s">
        <v>1223</v>
      </c>
      <c r="B38" s="100" t="s">
        <v>605</v>
      </c>
      <c r="C38" s="100" t="s">
        <v>606</v>
      </c>
      <c r="D38" s="152" t="s">
        <v>607</v>
      </c>
      <c r="E38" s="86"/>
      <c r="F38" s="89"/>
      <c r="G38" s="53" t="str">
        <f t="shared" ref="G38:G47" si="9">IF(ISBLANK(E38),"",E38)</f>
        <v/>
      </c>
      <c r="H38" s="89"/>
    </row>
    <row r="39" spans="1:9" s="88" customFormat="1" ht="132" outlineLevel="1" x14ac:dyDescent="0.25">
      <c r="A39" s="120" t="s">
        <v>1222</v>
      </c>
      <c r="B39" s="100" t="s">
        <v>605</v>
      </c>
      <c r="C39" s="100" t="s">
        <v>608</v>
      </c>
      <c r="D39" s="152" t="s">
        <v>609</v>
      </c>
      <c r="E39" s="86"/>
      <c r="F39" s="89"/>
      <c r="G39" s="53" t="str">
        <f t="shared" si="9"/>
        <v/>
      </c>
      <c r="H39" s="89"/>
    </row>
    <row r="40" spans="1:9" s="88" customFormat="1" ht="39.6" outlineLevel="1" x14ac:dyDescent="0.25">
      <c r="A40" s="120" t="s">
        <v>1221</v>
      </c>
      <c r="B40" s="100" t="s">
        <v>605</v>
      </c>
      <c r="C40" s="152" t="s">
        <v>610</v>
      </c>
      <c r="D40" s="152" t="s">
        <v>611</v>
      </c>
      <c r="E40" s="86"/>
      <c r="F40" s="89"/>
      <c r="G40" s="53" t="str">
        <f t="shared" si="9"/>
        <v/>
      </c>
      <c r="H40" s="89"/>
    </row>
    <row r="41" spans="1:9" s="88" customFormat="1" ht="26.4" outlineLevel="1" x14ac:dyDescent="0.25">
      <c r="A41" s="120" t="s">
        <v>1220</v>
      </c>
      <c r="B41" s="100" t="s">
        <v>605</v>
      </c>
      <c r="C41" s="152" t="s">
        <v>612</v>
      </c>
      <c r="D41" s="152" t="s">
        <v>613</v>
      </c>
      <c r="E41" s="86"/>
      <c r="F41" s="89"/>
      <c r="G41" s="53" t="str">
        <f t="shared" si="9"/>
        <v/>
      </c>
      <c r="H41" s="89"/>
    </row>
    <row r="42" spans="1:9" s="88" customFormat="1" ht="39.6" outlineLevel="1" x14ac:dyDescent="0.25">
      <c r="A42" s="121" t="s">
        <v>1219</v>
      </c>
      <c r="B42" s="100" t="s">
        <v>614</v>
      </c>
      <c r="C42" s="100" t="s">
        <v>615</v>
      </c>
      <c r="D42" s="152" t="s">
        <v>616</v>
      </c>
      <c r="E42" s="86"/>
      <c r="F42" s="89"/>
      <c r="G42" s="53" t="str">
        <f t="shared" si="9"/>
        <v/>
      </c>
      <c r="H42" s="89"/>
    </row>
    <row r="43" spans="1:9" s="88" customFormat="1" ht="26.4" outlineLevel="1" x14ac:dyDescent="0.25">
      <c r="A43" s="122" t="s">
        <v>1218</v>
      </c>
      <c r="B43" s="107" t="s">
        <v>617</v>
      </c>
      <c r="C43" s="100" t="s">
        <v>618</v>
      </c>
      <c r="D43" s="152" t="s">
        <v>619</v>
      </c>
      <c r="E43" s="86"/>
      <c r="F43" s="89"/>
      <c r="G43" s="53" t="str">
        <f t="shared" si="9"/>
        <v/>
      </c>
      <c r="H43" s="89"/>
    </row>
    <row r="44" spans="1:9" s="88" customFormat="1" ht="66" outlineLevel="1" x14ac:dyDescent="0.25">
      <c r="A44" s="120" t="s">
        <v>1217</v>
      </c>
      <c r="B44" s="100" t="s">
        <v>620</v>
      </c>
      <c r="C44" s="100" t="s">
        <v>621</v>
      </c>
      <c r="D44" s="100"/>
      <c r="E44" s="86"/>
      <c r="F44" s="89"/>
      <c r="G44" s="53" t="str">
        <f t="shared" si="9"/>
        <v/>
      </c>
      <c r="H44" s="89"/>
    </row>
    <row r="45" spans="1:9" s="88" customFormat="1" ht="52.8" outlineLevel="1" x14ac:dyDescent="0.25">
      <c r="A45" s="120" t="s">
        <v>1215</v>
      </c>
      <c r="B45" s="118" t="s">
        <v>622</v>
      </c>
      <c r="C45" s="100" t="s">
        <v>623</v>
      </c>
      <c r="D45" s="152" t="s">
        <v>624</v>
      </c>
      <c r="E45" s="86"/>
      <c r="F45" s="89"/>
      <c r="G45" s="53" t="str">
        <f t="shared" si="9"/>
        <v/>
      </c>
      <c r="H45" s="89"/>
    </row>
    <row r="46" spans="1:9" s="88" customFormat="1" ht="43.95" customHeight="1" outlineLevel="1" x14ac:dyDescent="0.25">
      <c r="A46" s="120" t="s">
        <v>1216</v>
      </c>
      <c r="B46" s="118" t="s">
        <v>622</v>
      </c>
      <c r="C46" s="100" t="s">
        <v>626</v>
      </c>
      <c r="D46" s="152" t="s">
        <v>627</v>
      </c>
      <c r="E46" s="86"/>
      <c r="F46" s="89"/>
      <c r="G46" s="53" t="str">
        <f t="shared" si="9"/>
        <v/>
      </c>
      <c r="H46" s="89"/>
    </row>
    <row r="47" spans="1:9" s="88" customFormat="1" ht="39.6" outlineLevel="1" x14ac:dyDescent="0.25">
      <c r="A47" s="120" t="s">
        <v>625</v>
      </c>
      <c r="B47" s="51" t="s">
        <v>628</v>
      </c>
      <c r="C47" s="100" t="s">
        <v>629</v>
      </c>
      <c r="D47" s="152" t="s">
        <v>630</v>
      </c>
      <c r="E47" s="86"/>
      <c r="F47" s="89"/>
      <c r="G47" s="53" t="str">
        <f t="shared" si="9"/>
        <v/>
      </c>
      <c r="H47" s="89"/>
    </row>
    <row r="48" spans="1:9" ht="31.95" customHeight="1" x14ac:dyDescent="0.25">
      <c r="A48" s="293" t="s">
        <v>631</v>
      </c>
      <c r="B48" s="293"/>
      <c r="C48" s="90"/>
      <c r="D48" s="90"/>
      <c r="E48" s="91"/>
      <c r="F48" s="93"/>
      <c r="G48" s="93"/>
      <c r="H48" s="93"/>
      <c r="I48" s="69"/>
    </row>
    <row r="49" spans="1:9" s="88" customFormat="1" ht="34.950000000000003" customHeight="1" outlineLevel="1" x14ac:dyDescent="0.25">
      <c r="A49" s="122" t="s">
        <v>1296</v>
      </c>
      <c r="B49" s="100" t="s">
        <v>632</v>
      </c>
      <c r="C49" s="100" t="s">
        <v>633</v>
      </c>
      <c r="D49" s="152" t="s">
        <v>634</v>
      </c>
      <c r="E49" s="86"/>
      <c r="F49" s="89"/>
      <c r="G49" s="53" t="str">
        <f t="shared" ref="G49" si="10">IF(ISBLANK(E49),"",E49)</f>
        <v/>
      </c>
      <c r="H49" s="89"/>
    </row>
    <row r="50" spans="1:9" ht="31.95" customHeight="1" x14ac:dyDescent="0.25">
      <c r="A50" s="293" t="s">
        <v>495</v>
      </c>
      <c r="B50" s="293"/>
      <c r="C50" s="94"/>
      <c r="D50" s="94"/>
      <c r="E50" s="91"/>
      <c r="F50" s="93"/>
      <c r="G50" s="93"/>
      <c r="H50" s="93"/>
      <c r="I50" s="69"/>
    </row>
    <row r="51" spans="1:9" s="88" customFormat="1" ht="34.950000000000003" customHeight="1" outlineLevel="1" x14ac:dyDescent="0.25">
      <c r="A51" s="66" t="s">
        <v>1297</v>
      </c>
      <c r="B51" s="54" t="s">
        <v>635</v>
      </c>
      <c r="C51" s="107" t="s">
        <v>636</v>
      </c>
      <c r="D51" s="156" t="s">
        <v>637</v>
      </c>
      <c r="E51" s="86"/>
      <c r="F51" s="89"/>
      <c r="G51" s="53" t="str">
        <f t="shared" ref="G51:G52" si="11">IF(ISBLANK(E51),"",E51)</f>
        <v/>
      </c>
      <c r="H51" s="89"/>
    </row>
    <row r="52" spans="1:9" s="88" customFormat="1" ht="31.95" customHeight="1" outlineLevel="1" x14ac:dyDescent="0.25">
      <c r="A52" s="66" t="s">
        <v>1298</v>
      </c>
      <c r="B52" s="54" t="s">
        <v>638</v>
      </c>
      <c r="C52" s="107" t="s">
        <v>639</v>
      </c>
      <c r="D52" s="156" t="s">
        <v>640</v>
      </c>
      <c r="E52" s="86"/>
      <c r="F52" s="95"/>
      <c r="G52" s="53" t="str">
        <f t="shared" si="11"/>
        <v/>
      </c>
      <c r="H52" s="95"/>
    </row>
    <row r="53" spans="1:9" ht="37.950000000000003" customHeight="1" x14ac:dyDescent="0.25">
      <c r="A53" s="289" t="s">
        <v>641</v>
      </c>
      <c r="B53" s="290"/>
      <c r="C53" s="96"/>
      <c r="D53" s="96"/>
      <c r="E53" s="49"/>
      <c r="F53" s="48"/>
      <c r="G53" s="49"/>
      <c r="H53" s="97"/>
      <c r="I53" s="69"/>
    </row>
    <row r="54" spans="1:9" s="88" customFormat="1" ht="31.95" customHeight="1" outlineLevel="1" x14ac:dyDescent="0.25">
      <c r="A54" s="123" t="s">
        <v>1299</v>
      </c>
      <c r="B54" s="124" t="s">
        <v>642</v>
      </c>
      <c r="C54" s="125" t="s">
        <v>643</v>
      </c>
      <c r="D54" s="160" t="s">
        <v>644</v>
      </c>
      <c r="E54" s="86"/>
      <c r="F54" s="95"/>
      <c r="G54" s="53" t="str">
        <f t="shared" ref="G54:G59" si="12">IF(ISBLANK(E54),"",E54)</f>
        <v/>
      </c>
      <c r="H54" s="95"/>
    </row>
    <row r="55" spans="1:9" s="88" customFormat="1" ht="22.2" customHeight="1" outlineLevel="1" x14ac:dyDescent="0.25">
      <c r="A55" s="120" t="s">
        <v>1300</v>
      </c>
      <c r="B55" s="111" t="s">
        <v>642</v>
      </c>
      <c r="C55" s="111" t="s">
        <v>645</v>
      </c>
      <c r="D55" s="156"/>
      <c r="E55" s="86"/>
      <c r="F55" s="89"/>
      <c r="G55" s="53" t="str">
        <f t="shared" ref="G55" si="13">IF(ISBLANK(E55),"",E55)</f>
        <v/>
      </c>
      <c r="H55" s="89"/>
    </row>
    <row r="56" spans="1:9" s="88" customFormat="1" ht="51" customHeight="1" outlineLevel="1" x14ac:dyDescent="0.25">
      <c r="A56" s="120" t="s">
        <v>1301</v>
      </c>
      <c r="B56" s="111" t="s">
        <v>642</v>
      </c>
      <c r="C56" s="111" t="s">
        <v>646</v>
      </c>
      <c r="D56" s="156" t="s">
        <v>647</v>
      </c>
      <c r="E56" s="86"/>
      <c r="F56" s="89"/>
      <c r="G56" s="53" t="str">
        <f t="shared" ref="G56" si="14">IF(ISBLANK(E56),"",E56)</f>
        <v/>
      </c>
      <c r="H56" s="89"/>
    </row>
    <row r="57" spans="1:9" s="88" customFormat="1" ht="39.6" outlineLevel="1" x14ac:dyDescent="0.25">
      <c r="A57" s="120" t="s">
        <v>1302</v>
      </c>
      <c r="B57" s="100" t="s">
        <v>648</v>
      </c>
      <c r="C57" s="111" t="s">
        <v>649</v>
      </c>
      <c r="D57" s="156" t="s">
        <v>650</v>
      </c>
      <c r="E57" s="86"/>
      <c r="F57" s="89"/>
      <c r="G57" s="53" t="str">
        <f t="shared" si="12"/>
        <v/>
      </c>
      <c r="H57" s="89"/>
    </row>
    <row r="58" spans="1:9" s="88" customFormat="1" ht="39.6" outlineLevel="1" x14ac:dyDescent="0.25">
      <c r="A58" s="120" t="s">
        <v>1303</v>
      </c>
      <c r="B58" s="111" t="s">
        <v>651</v>
      </c>
      <c r="C58" s="111" t="s">
        <v>652</v>
      </c>
      <c r="D58" s="156" t="s">
        <v>653</v>
      </c>
      <c r="E58" s="86"/>
      <c r="F58" s="89"/>
      <c r="G58" s="53" t="str">
        <f t="shared" ref="G58" si="15">IF(ISBLANK(E58),"",E58)</f>
        <v/>
      </c>
      <c r="H58" s="89"/>
    </row>
    <row r="59" spans="1:9" s="88" customFormat="1" ht="26.4" outlineLevel="1" x14ac:dyDescent="0.25">
      <c r="A59" s="202" t="s">
        <v>1304</v>
      </c>
      <c r="B59" s="164" t="s">
        <v>654</v>
      </c>
      <c r="C59" s="164" t="s">
        <v>655</v>
      </c>
      <c r="D59" s="164"/>
      <c r="E59" s="86"/>
      <c r="F59" s="89"/>
      <c r="G59" s="53" t="str">
        <f t="shared" si="12"/>
        <v/>
      </c>
      <c r="H59" s="89"/>
    </row>
    <row r="60" spans="1:9" ht="31.95" customHeight="1" x14ac:dyDescent="0.25">
      <c r="A60" s="286"/>
      <c r="B60" s="287"/>
      <c r="C60" s="96"/>
      <c r="D60" s="96"/>
      <c r="E60" s="49"/>
      <c r="F60" s="48"/>
      <c r="G60" s="49"/>
      <c r="H60" s="97"/>
      <c r="I60" s="69"/>
    </row>
    <row r="62" spans="1:9" ht="21.75" customHeight="1" x14ac:dyDescent="0.25">
      <c r="I62" s="69"/>
    </row>
    <row r="63" spans="1:9" s="72" customFormat="1" ht="17.100000000000001" customHeight="1" x14ac:dyDescent="0.5"/>
    <row r="64" spans="1:9" s="72" customFormat="1" ht="17.100000000000001" customHeight="1" x14ac:dyDescent="0.5"/>
    <row r="65" s="72" customFormat="1" ht="17.100000000000001" customHeight="1" x14ac:dyDescent="0.5"/>
    <row r="66" s="72" customFormat="1" ht="17.100000000000001" customHeight="1" x14ac:dyDescent="0.5"/>
    <row r="67" s="72" customFormat="1" ht="17.100000000000001" customHeight="1" x14ac:dyDescent="0.5"/>
    <row r="68" s="72" customFormat="1" ht="17.100000000000001" customHeight="1" x14ac:dyDescent="0.5"/>
    <row r="69" s="72" customFormat="1" ht="17.100000000000001" customHeight="1" x14ac:dyDescent="0.5"/>
    <row r="70" s="72" customFormat="1" ht="17.100000000000001" customHeight="1" x14ac:dyDescent="0.5"/>
    <row r="71" s="72" customFormat="1" ht="17.100000000000001" customHeight="1" x14ac:dyDescent="0.5"/>
    <row r="72" s="72" customFormat="1" ht="15.75" customHeight="1" x14ac:dyDescent="0.5"/>
    <row r="73" s="72" customFormat="1" ht="17.100000000000001" customHeight="1" x14ac:dyDescent="0.5"/>
    <row r="74" s="72" customFormat="1" ht="21.75" customHeight="1" x14ac:dyDescent="0.5"/>
  </sheetData>
  <mergeCells count="11">
    <mergeCell ref="A60:B60"/>
    <mergeCell ref="A1:H1"/>
    <mergeCell ref="A7:B7"/>
    <mergeCell ref="A14:B14"/>
    <mergeCell ref="A20:B20"/>
    <mergeCell ref="A29:B29"/>
    <mergeCell ref="A32:B32"/>
    <mergeCell ref="A37:B37"/>
    <mergeCell ref="A48:B48"/>
    <mergeCell ref="A50:B50"/>
    <mergeCell ref="A53:B53"/>
  </mergeCells>
  <conditionalFormatting sqref="C3">
    <cfRule type="cellIs" dxfId="264" priority="154" stopIfTrue="1" operator="equal">
      <formula>0</formula>
    </cfRule>
  </conditionalFormatting>
  <conditionalFormatting sqref="E8:E13">
    <cfRule type="cellIs" dxfId="263" priority="51" stopIfTrue="1" operator="equal">
      <formula>"Green"</formula>
    </cfRule>
    <cfRule type="cellIs" dxfId="262" priority="50" stopIfTrue="1" operator="equal">
      <formula>"Yellow"</formula>
    </cfRule>
    <cfRule type="cellIs" dxfId="261" priority="49" stopIfTrue="1" operator="equal">
      <formula>"Red"</formula>
    </cfRule>
  </conditionalFormatting>
  <conditionalFormatting sqref="E15:E19">
    <cfRule type="cellIs" dxfId="260" priority="15" stopIfTrue="1" operator="equal">
      <formula>"Green"</formula>
    </cfRule>
    <cfRule type="cellIs" dxfId="259" priority="13" stopIfTrue="1" operator="equal">
      <formula>"Red"</formula>
    </cfRule>
    <cfRule type="cellIs" dxfId="258" priority="14" stopIfTrue="1" operator="equal">
      <formula>"Yellow"</formula>
    </cfRule>
  </conditionalFormatting>
  <conditionalFormatting sqref="E21:E28">
    <cfRule type="cellIs" dxfId="257" priority="68" stopIfTrue="1" operator="equal">
      <formula>"Yellow"</formula>
    </cfRule>
    <cfRule type="cellIs" dxfId="256" priority="67" stopIfTrue="1" operator="equal">
      <formula>"Red"</formula>
    </cfRule>
    <cfRule type="cellIs" dxfId="255" priority="69" stopIfTrue="1" operator="equal">
      <formula>"Green"</formula>
    </cfRule>
  </conditionalFormatting>
  <conditionalFormatting sqref="E30:E31">
    <cfRule type="cellIs" dxfId="254" priority="142" stopIfTrue="1" operator="equal">
      <formula>"Red"</formula>
    </cfRule>
    <cfRule type="cellIs" dxfId="253" priority="143" stopIfTrue="1" operator="equal">
      <formula>"Yellow"</formula>
    </cfRule>
    <cfRule type="cellIs" dxfId="252" priority="144" stopIfTrue="1" operator="equal">
      <formula>"Green"</formula>
    </cfRule>
  </conditionalFormatting>
  <conditionalFormatting sqref="E33:E36">
    <cfRule type="cellIs" dxfId="251" priority="139" stopIfTrue="1" operator="equal">
      <formula>"Red"</formula>
    </cfRule>
    <cfRule type="cellIs" dxfId="250" priority="140" stopIfTrue="1" operator="equal">
      <formula>"Yellow"</formula>
    </cfRule>
    <cfRule type="cellIs" dxfId="249" priority="141" stopIfTrue="1" operator="equal">
      <formula>"Green"</formula>
    </cfRule>
  </conditionalFormatting>
  <conditionalFormatting sqref="E38:E47 G38:G47 E49 G49 E57 G57 E59 G59">
    <cfRule type="cellIs" dxfId="248" priority="152" stopIfTrue="1" operator="equal">
      <formula>"Yellow"</formula>
    </cfRule>
    <cfRule type="cellIs" dxfId="247" priority="153" stopIfTrue="1" operator="equal">
      <formula>"Green"</formula>
    </cfRule>
  </conditionalFormatting>
  <conditionalFormatting sqref="E51:E52">
    <cfRule type="cellIs" dxfId="246" priority="130" stopIfTrue="1" operator="equal">
      <formula>"Red"</formula>
    </cfRule>
    <cfRule type="cellIs" dxfId="245" priority="132" stopIfTrue="1" operator="equal">
      <formula>"Green"</formula>
    </cfRule>
    <cfRule type="cellIs" dxfId="244" priority="131" stopIfTrue="1" operator="equal">
      <formula>"Yellow"</formula>
    </cfRule>
  </conditionalFormatting>
  <conditionalFormatting sqref="E54:E55 G54:G55">
    <cfRule type="cellIs" dxfId="243" priority="39" stopIfTrue="1" operator="equal">
      <formula>"Green"</formula>
    </cfRule>
    <cfRule type="cellIs" dxfId="242" priority="38" stopIfTrue="1" operator="equal">
      <formula>"Yellow"</formula>
    </cfRule>
    <cfRule type="cellIs" dxfId="241" priority="37" stopIfTrue="1" operator="equal">
      <formula>"Red"</formula>
    </cfRule>
  </conditionalFormatting>
  <conditionalFormatting sqref="E55:E57 G55:G57">
    <cfRule type="cellIs" dxfId="240" priority="28" stopIfTrue="1" operator="equal">
      <formula>"Red"</formula>
    </cfRule>
    <cfRule type="cellIs" dxfId="239" priority="30" stopIfTrue="1" operator="equal">
      <formula>"Green"</formula>
    </cfRule>
    <cfRule type="cellIs" dxfId="238" priority="29" stopIfTrue="1" operator="equal">
      <formula>"Yellow"</formula>
    </cfRule>
  </conditionalFormatting>
  <conditionalFormatting sqref="E56">
    <cfRule type="cellIs" dxfId="237" priority="27" stopIfTrue="1" operator="equal">
      <formula>"Green"</formula>
    </cfRule>
    <cfRule type="cellIs" dxfId="236" priority="26" stopIfTrue="1" operator="equal">
      <formula>"Yellow"</formula>
    </cfRule>
    <cfRule type="cellIs" dxfId="235" priority="25" stopIfTrue="1" operator="equal">
      <formula>"Red"</formula>
    </cfRule>
  </conditionalFormatting>
  <conditionalFormatting sqref="E57 G57 E59 G59 E38:E47 G38:G47 E49 G49">
    <cfRule type="cellIs" dxfId="234" priority="151" stopIfTrue="1" operator="equal">
      <formula>"Red"</formula>
    </cfRule>
  </conditionalFormatting>
  <conditionalFormatting sqref="E58">
    <cfRule type="cellIs" dxfId="233" priority="4" stopIfTrue="1" operator="equal">
      <formula>"Red"</formula>
    </cfRule>
    <cfRule type="cellIs" dxfId="232" priority="5" stopIfTrue="1" operator="equal">
      <formula>"Yellow"</formula>
    </cfRule>
    <cfRule type="cellIs" dxfId="231" priority="6" stopIfTrue="1" operator="equal">
      <formula>"Green"</formula>
    </cfRule>
  </conditionalFormatting>
  <conditionalFormatting sqref="E58:E59 G58:G59">
    <cfRule type="cellIs" dxfId="230" priority="8" stopIfTrue="1" operator="equal">
      <formula>"Yellow"</formula>
    </cfRule>
    <cfRule type="cellIs" dxfId="229" priority="9" stopIfTrue="1" operator="equal">
      <formula>"Green"</formula>
    </cfRule>
    <cfRule type="cellIs" dxfId="228" priority="7" stopIfTrue="1" operator="equal">
      <formula>"Red"</formula>
    </cfRule>
  </conditionalFormatting>
  <conditionalFormatting sqref="F3:H3">
    <cfRule type="cellIs" dxfId="227" priority="156" stopIfTrue="1" operator="equal">
      <formula>0</formula>
    </cfRule>
  </conditionalFormatting>
  <conditionalFormatting sqref="G8:G13">
    <cfRule type="cellIs" dxfId="226" priority="46" stopIfTrue="1" operator="equal">
      <formula>"Red"</formula>
    </cfRule>
    <cfRule type="cellIs" dxfId="225" priority="47" stopIfTrue="1" operator="equal">
      <formula>"Yellow"</formula>
    </cfRule>
    <cfRule type="cellIs" dxfId="224" priority="48" stopIfTrue="1" operator="equal">
      <formula>"Green"</formula>
    </cfRule>
  </conditionalFormatting>
  <conditionalFormatting sqref="G15:G19">
    <cfRule type="cellIs" dxfId="223" priority="12" stopIfTrue="1" operator="equal">
      <formula>"Green"</formula>
    </cfRule>
    <cfRule type="cellIs" dxfId="222" priority="11" stopIfTrue="1" operator="equal">
      <formula>"Yellow"</formula>
    </cfRule>
    <cfRule type="cellIs" dxfId="221" priority="10" stopIfTrue="1" operator="equal">
      <formula>"Red"</formula>
    </cfRule>
  </conditionalFormatting>
  <conditionalFormatting sqref="G21:G28">
    <cfRule type="cellIs" dxfId="220" priority="66" stopIfTrue="1" operator="equal">
      <formula>"Green"</formula>
    </cfRule>
    <cfRule type="cellIs" dxfId="219" priority="64" stopIfTrue="1" operator="equal">
      <formula>"Red"</formula>
    </cfRule>
    <cfRule type="cellIs" dxfId="218" priority="65" stopIfTrue="1" operator="equal">
      <formula>"Yellow"</formula>
    </cfRule>
  </conditionalFormatting>
  <conditionalFormatting sqref="G30:G31">
    <cfRule type="cellIs" dxfId="217" priority="116" stopIfTrue="1" operator="equal">
      <formula>"Yellow"</formula>
    </cfRule>
    <cfRule type="cellIs" dxfId="216" priority="117" stopIfTrue="1" operator="equal">
      <formula>"Green"</formula>
    </cfRule>
    <cfRule type="cellIs" dxfId="215" priority="115" stopIfTrue="1" operator="equal">
      <formula>"Red"</formula>
    </cfRule>
  </conditionalFormatting>
  <conditionalFormatting sqref="G33:G36">
    <cfRule type="cellIs" dxfId="214" priority="112" stopIfTrue="1" operator="equal">
      <formula>"Red"</formula>
    </cfRule>
    <cfRule type="cellIs" dxfId="213" priority="113" stopIfTrue="1" operator="equal">
      <formula>"Yellow"</formula>
    </cfRule>
    <cfRule type="cellIs" dxfId="212" priority="114" stopIfTrue="1" operator="equal">
      <formula>"Green"</formula>
    </cfRule>
  </conditionalFormatting>
  <conditionalFormatting sqref="G51:G52">
    <cfRule type="cellIs" dxfId="211" priority="104" stopIfTrue="1" operator="equal">
      <formula>"Yellow"</formula>
    </cfRule>
    <cfRule type="cellIs" dxfId="210" priority="103" stopIfTrue="1" operator="equal">
      <formula>"Red"</formula>
    </cfRule>
    <cfRule type="cellIs" dxfId="209" priority="105" stopIfTrue="1" operator="equal">
      <formula>"Green"</formula>
    </cfRule>
  </conditionalFormatting>
  <conditionalFormatting sqref="G56">
    <cfRule type="cellIs" dxfId="208" priority="23" stopIfTrue="1" operator="equal">
      <formula>"Yellow"</formula>
    </cfRule>
    <cfRule type="cellIs" dxfId="207" priority="22" stopIfTrue="1" operator="equal">
      <formula>"Red"</formula>
    </cfRule>
    <cfRule type="cellIs" dxfId="206" priority="24" stopIfTrue="1" operator="equal">
      <formula>"Green"</formula>
    </cfRule>
  </conditionalFormatting>
  <conditionalFormatting sqref="G58">
    <cfRule type="cellIs" dxfId="205" priority="2" stopIfTrue="1" operator="equal">
      <formula>"Yellow"</formula>
    </cfRule>
    <cfRule type="cellIs" dxfId="204" priority="3" stopIfTrue="1" operator="equal">
      <formula>"Green"</formula>
    </cfRule>
    <cfRule type="cellIs" dxfId="203" priority="1" stopIfTrue="1" operator="equal">
      <formula>"Red"</formula>
    </cfRule>
  </conditionalFormatting>
  <dataValidations count="2">
    <dataValidation type="list" allowBlank="1" showInputMessage="1" showErrorMessage="1" errorTitle="Choose" error="Choose from list" promptTitle="Note" prompt="Make UPDATES in Current Status Column ==&gt;" sqref="E21:E28 E8:E13 E30:E31 E15:E19 E51:E52 E49 E33:E36 E54:E59 E38:E47" xr:uid="{00000000-0002-0000-0400-000000000000}">
      <formula1>"Green,Yellow,Red,N/A"</formula1>
    </dataValidation>
    <dataValidation type="list" allowBlank="1" showInputMessage="1" showErrorMessage="1" errorTitle="Note" error="Choose from list" prompt="Choose" sqref="G51:G52 G21:G28 G8:G13 G30:G31 G15:G19 G49 G33:G36 G54:G59 G38:G47" xr:uid="{00000000-0002-0000-0400-000001000000}">
      <formula1>"Green,Yellow,Red,N/A"</formula1>
    </dataValidation>
  </dataValidations>
  <printOptions horizontalCentered="1"/>
  <pageMargins left="0.7" right="0.7" top="0.75" bottom="0.75" header="0.3" footer="0.3"/>
  <pageSetup scale="26" orientation="portrait" horizontalDpi="300" verticalDpi="300" r:id="rId1"/>
  <headerFooter>
    <oddFooter>&amp;L&amp;F &amp;A&amp;C&amp;P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0"/>
  <sheetViews>
    <sheetView zoomScaleNormal="100" workbookViewId="0">
      <selection activeCell="A9" sqref="A9"/>
    </sheetView>
  </sheetViews>
  <sheetFormatPr defaultColWidth="9.109375" defaultRowHeight="13.8" outlineLevelRow="1" x14ac:dyDescent="0.25"/>
  <cols>
    <col min="1" max="1" width="10.77734375" style="73" customWidth="1"/>
    <col min="2" max="2" width="30.77734375" style="73" customWidth="1"/>
    <col min="3" max="4" width="90.77734375" style="73" customWidth="1"/>
    <col min="5" max="5" width="15.77734375" style="73" customWidth="1"/>
    <col min="6" max="6" width="60.77734375" style="73" customWidth="1"/>
    <col min="7" max="7" width="15.77734375" style="73" customWidth="1"/>
    <col min="8" max="8" width="60.77734375" style="73" customWidth="1"/>
    <col min="9" max="9" width="8.88671875" style="73" customWidth="1"/>
    <col min="10" max="11" width="9.109375" style="69"/>
    <col min="12" max="12" width="6.77734375" style="69" customWidth="1"/>
    <col min="13" max="16384" width="9.109375" style="69"/>
  </cols>
  <sheetData>
    <row r="1" spans="1:11" ht="37.200000000000003" customHeight="1" thickBot="1" x14ac:dyDescent="0.3">
      <c r="A1" s="283" t="s">
        <v>656</v>
      </c>
      <c r="B1" s="284"/>
      <c r="C1" s="284"/>
      <c r="D1" s="284"/>
      <c r="E1" s="284"/>
      <c r="F1" s="284"/>
      <c r="G1" s="284"/>
      <c r="H1" s="284"/>
    </row>
    <row r="2" spans="1:11" ht="18" customHeight="1" x14ac:dyDescent="0.25">
      <c r="A2" s="74"/>
      <c r="B2" s="35"/>
      <c r="C2" s="75"/>
      <c r="D2" s="75"/>
      <c r="E2" s="35"/>
      <c r="F2" s="35"/>
      <c r="G2" s="35"/>
      <c r="H2" s="76"/>
    </row>
    <row r="3" spans="1:11" ht="18" customHeight="1" x14ac:dyDescent="0.25">
      <c r="A3" s="77"/>
      <c r="B3" s="30" t="s">
        <v>111</v>
      </c>
      <c r="C3" s="31" t="str">
        <f>'Summary Information'!B2</f>
        <v>ABC Corp</v>
      </c>
      <c r="D3" s="36"/>
      <c r="E3" s="37"/>
      <c r="F3" s="31" t="str">
        <f>'Summary Information'!B4</f>
        <v>New Zebedee, Michigan, 49069</v>
      </c>
      <c r="G3" s="32" t="s">
        <v>112</v>
      </c>
      <c r="H3" s="33">
        <f>'Summary Information'!B8</f>
        <v>45293</v>
      </c>
      <c r="I3" s="69"/>
      <c r="J3" s="73"/>
      <c r="K3" s="73"/>
    </row>
    <row r="4" spans="1:11" ht="18" customHeight="1" x14ac:dyDescent="0.3">
      <c r="A4" s="74"/>
      <c r="B4" s="35"/>
      <c r="C4" s="36" t="s">
        <v>113</v>
      </c>
      <c r="D4" s="36"/>
      <c r="E4" s="37"/>
      <c r="F4" s="38" t="s">
        <v>114</v>
      </c>
      <c r="G4" s="38"/>
      <c r="H4" s="39"/>
      <c r="J4" s="73"/>
    </row>
    <row r="5" spans="1:11" ht="18" customHeight="1" thickBot="1" x14ac:dyDescent="0.3">
      <c r="A5" s="74"/>
      <c r="B5" s="78"/>
      <c r="C5" s="75"/>
      <c r="D5" s="75"/>
      <c r="E5" s="79"/>
      <c r="F5" s="79"/>
      <c r="G5" s="79"/>
      <c r="H5" s="80"/>
      <c r="J5" s="73"/>
    </row>
    <row r="6" spans="1:11" s="84" customFormat="1" ht="66" customHeight="1" thickBot="1" x14ac:dyDescent="0.35">
      <c r="A6" s="45" t="s">
        <v>115</v>
      </c>
      <c r="B6" s="81" t="s">
        <v>365</v>
      </c>
      <c r="C6" s="82" t="s">
        <v>366</v>
      </c>
      <c r="D6" s="82" t="s">
        <v>118</v>
      </c>
      <c r="E6" s="45" t="str">
        <f>MONTH('Summary Information'!B9)&amp;"/"&amp;DAY('Summary Information'!B9)&amp;"/"&amp;YEAR('Summary Information'!B9)&amp;" Initial Rating (R/Y/G)"</f>
        <v>1/1/2020 Initial Rating (R/Y/G)</v>
      </c>
      <c r="F6" s="45" t="s">
        <v>119</v>
      </c>
      <c r="G6" s="83" t="str">
        <f>MONTH('Summary Information'!B8)&amp;"/"&amp;DAY('Summary Information'!B8)&amp;"/"&amp;YEAR('Summary Information'!B8)&amp;" Current Status (R/Y/G)"</f>
        <v>1/2/2024 Current Status (R/Y/G)</v>
      </c>
      <c r="H6" s="45" t="s">
        <v>120</v>
      </c>
    </row>
    <row r="7" spans="1:11" ht="31.95" customHeight="1" x14ac:dyDescent="0.25">
      <c r="A7" s="285" t="s">
        <v>367</v>
      </c>
      <c r="B7" s="285"/>
      <c r="C7" s="85"/>
      <c r="D7" s="85"/>
      <c r="E7" s="49"/>
      <c r="F7" s="49"/>
      <c r="G7" s="49"/>
      <c r="H7" s="49"/>
      <c r="I7" s="69"/>
    </row>
    <row r="8" spans="1:11" s="88" customFormat="1" ht="34.950000000000003" customHeight="1" outlineLevel="1" x14ac:dyDescent="0.25">
      <c r="A8" s="66" t="s">
        <v>657</v>
      </c>
      <c r="B8" s="107" t="s">
        <v>368</v>
      </c>
      <c r="C8" s="107" t="s">
        <v>658</v>
      </c>
      <c r="D8" s="156" t="s">
        <v>659</v>
      </c>
      <c r="E8" s="86"/>
      <c r="F8" s="87"/>
      <c r="G8" s="53" t="str">
        <f>IF(ISBLANK(E8),"",E8)</f>
        <v/>
      </c>
      <c r="H8" s="87"/>
    </row>
    <row r="9" spans="1:11" s="88" customFormat="1" ht="31.95" customHeight="1" outlineLevel="1" x14ac:dyDescent="0.25">
      <c r="A9" s="66" t="s">
        <v>660</v>
      </c>
      <c r="B9" s="54" t="s">
        <v>368</v>
      </c>
      <c r="C9" s="107" t="s">
        <v>661</v>
      </c>
      <c r="D9" s="160" t="s">
        <v>662</v>
      </c>
      <c r="E9" s="86"/>
      <c r="F9" s="87"/>
      <c r="G9" s="53" t="str">
        <f t="shared" ref="G9:G10" si="0">IF(ISBLANK(E9),"",E9)</f>
        <v/>
      </c>
      <c r="H9" s="87"/>
    </row>
    <row r="10" spans="1:11" s="88" customFormat="1" ht="39.6" outlineLevel="1" x14ac:dyDescent="0.25">
      <c r="A10" s="66" t="s">
        <v>663</v>
      </c>
      <c r="B10" s="54" t="s">
        <v>368</v>
      </c>
      <c r="C10" s="107" t="s">
        <v>664</v>
      </c>
      <c r="D10" s="160" t="s">
        <v>665</v>
      </c>
      <c r="E10" s="86"/>
      <c r="F10" s="89"/>
      <c r="G10" s="53" t="str">
        <f t="shared" si="0"/>
        <v/>
      </c>
      <c r="H10" s="89"/>
    </row>
    <row r="11" spans="1:11" s="88" customFormat="1" ht="31.95" customHeight="1" outlineLevel="1" x14ac:dyDescent="0.25">
      <c r="A11" s="66" t="s">
        <v>666</v>
      </c>
      <c r="B11" s="54" t="s">
        <v>368</v>
      </c>
      <c r="C11" s="107" t="s">
        <v>667</v>
      </c>
      <c r="D11" s="160" t="s">
        <v>668</v>
      </c>
      <c r="E11" s="86"/>
      <c r="F11" s="89"/>
      <c r="G11" s="53" t="str">
        <f t="shared" ref="G11:G16" si="1">IF(ISBLANK(E11),"",E11)</f>
        <v/>
      </c>
      <c r="H11" s="89"/>
    </row>
    <row r="12" spans="1:11" s="88" customFormat="1" ht="105.6" outlineLevel="1" x14ac:dyDescent="0.25">
      <c r="A12" s="66" t="s">
        <v>669</v>
      </c>
      <c r="B12" s="107" t="s">
        <v>368</v>
      </c>
      <c r="C12" s="107" t="s">
        <v>670</v>
      </c>
      <c r="D12" s="160" t="s">
        <v>671</v>
      </c>
      <c r="E12" s="86"/>
      <c r="F12" s="89"/>
      <c r="G12" s="53" t="str">
        <f t="shared" si="1"/>
        <v/>
      </c>
      <c r="H12" s="89"/>
    </row>
    <row r="13" spans="1:11" s="88" customFormat="1" ht="31.95" customHeight="1" outlineLevel="1" x14ac:dyDescent="0.25">
      <c r="A13" s="66" t="s">
        <v>672</v>
      </c>
      <c r="B13" s="107" t="s">
        <v>368</v>
      </c>
      <c r="C13" s="107" t="s">
        <v>673</v>
      </c>
      <c r="D13" s="160" t="s">
        <v>668</v>
      </c>
      <c r="E13" s="86"/>
      <c r="F13" s="89"/>
      <c r="G13" s="53" t="str">
        <f t="shared" si="1"/>
        <v/>
      </c>
      <c r="H13" s="89"/>
    </row>
    <row r="14" spans="1:11" s="88" customFormat="1" ht="31.95" customHeight="1" outlineLevel="1" x14ac:dyDescent="0.25">
      <c r="A14" s="66" t="s">
        <v>674</v>
      </c>
      <c r="B14" s="107" t="s">
        <v>368</v>
      </c>
      <c r="C14" s="107" t="s">
        <v>675</v>
      </c>
      <c r="D14" s="160" t="s">
        <v>668</v>
      </c>
      <c r="E14" s="86"/>
      <c r="F14" s="89"/>
      <c r="G14" s="53" t="str">
        <f t="shared" si="1"/>
        <v/>
      </c>
      <c r="H14" s="89"/>
    </row>
    <row r="15" spans="1:11" s="88" customFormat="1" ht="31.95" customHeight="1" outlineLevel="1" x14ac:dyDescent="0.25">
      <c r="A15" s="66" t="s">
        <v>676</v>
      </c>
      <c r="B15" s="107" t="s">
        <v>368</v>
      </c>
      <c r="C15" s="107" t="s">
        <v>677</v>
      </c>
      <c r="D15" s="160" t="s">
        <v>668</v>
      </c>
      <c r="E15" s="86"/>
      <c r="F15" s="89"/>
      <c r="G15" s="53" t="str">
        <f t="shared" si="1"/>
        <v/>
      </c>
      <c r="H15" s="89"/>
    </row>
    <row r="16" spans="1:11" s="88" customFormat="1" ht="31.95" customHeight="1" outlineLevel="1" x14ac:dyDescent="0.25">
      <c r="A16" s="66" t="s">
        <v>678</v>
      </c>
      <c r="B16" s="107" t="s">
        <v>368</v>
      </c>
      <c r="C16" s="107" t="s">
        <v>679</v>
      </c>
      <c r="D16" s="160" t="s">
        <v>668</v>
      </c>
      <c r="E16" s="86"/>
      <c r="F16" s="89"/>
      <c r="G16" s="53" t="str">
        <f t="shared" si="1"/>
        <v/>
      </c>
      <c r="H16" s="89"/>
    </row>
    <row r="17" spans="1:9" ht="31.95" customHeight="1" x14ac:dyDescent="0.25">
      <c r="A17" s="286" t="s">
        <v>393</v>
      </c>
      <c r="B17" s="287"/>
      <c r="C17" s="90"/>
      <c r="D17" s="90"/>
      <c r="E17" s="91"/>
      <c r="F17" s="91"/>
      <c r="G17" s="91"/>
      <c r="H17" s="91"/>
      <c r="I17" s="69"/>
    </row>
    <row r="18" spans="1:9" s="88" customFormat="1" ht="34.950000000000003" customHeight="1" outlineLevel="1" x14ac:dyDescent="0.25">
      <c r="A18" s="153" t="s">
        <v>680</v>
      </c>
      <c r="B18" s="156" t="s">
        <v>681</v>
      </c>
      <c r="C18" s="157" t="s">
        <v>682</v>
      </c>
      <c r="D18" s="157" t="s">
        <v>683</v>
      </c>
      <c r="E18" s="86"/>
      <c r="F18" s="89"/>
      <c r="G18" s="53" t="str">
        <f t="shared" ref="G18:G26" si="2">IF(ISBLANK(E18),"",E18)</f>
        <v/>
      </c>
      <c r="H18" s="89"/>
    </row>
    <row r="19" spans="1:9" s="88" customFormat="1" ht="52.8" outlineLevel="1" x14ac:dyDescent="0.25">
      <c r="A19" s="66" t="s">
        <v>684</v>
      </c>
      <c r="B19" s="111" t="s">
        <v>681</v>
      </c>
      <c r="C19" s="109" t="s">
        <v>685</v>
      </c>
      <c r="D19" s="157"/>
      <c r="E19" s="86"/>
      <c r="F19" s="89"/>
      <c r="G19" s="53" t="str">
        <f t="shared" ref="G19" si="3">IF(ISBLANK(E19),"",E19)</f>
        <v/>
      </c>
      <c r="H19" s="89"/>
    </row>
    <row r="20" spans="1:9" s="88" customFormat="1" ht="52.8" outlineLevel="1" x14ac:dyDescent="0.25">
      <c r="A20" s="66" t="s">
        <v>686</v>
      </c>
      <c r="B20" s="111" t="s">
        <v>681</v>
      </c>
      <c r="C20" s="109" t="s">
        <v>687</v>
      </c>
      <c r="D20" s="157"/>
      <c r="E20" s="86"/>
      <c r="F20" s="89"/>
      <c r="G20" s="53" t="str">
        <f t="shared" ref="G20" si="4">IF(ISBLANK(E20),"",E20)</f>
        <v/>
      </c>
      <c r="H20" s="89"/>
    </row>
    <row r="21" spans="1:9" s="88" customFormat="1" ht="34.950000000000003" customHeight="1" outlineLevel="1" x14ac:dyDescent="0.25">
      <c r="A21" s="66" t="s">
        <v>688</v>
      </c>
      <c r="B21" s="111" t="s">
        <v>551</v>
      </c>
      <c r="C21" s="109" t="s">
        <v>689</v>
      </c>
      <c r="D21" s="157" t="s">
        <v>690</v>
      </c>
      <c r="E21" s="86"/>
      <c r="F21" s="89"/>
      <c r="G21" s="53" t="str">
        <f t="shared" si="2"/>
        <v/>
      </c>
      <c r="H21" s="89"/>
    </row>
    <row r="22" spans="1:9" s="88" customFormat="1" ht="31.95" customHeight="1" outlineLevel="1" x14ac:dyDescent="0.25">
      <c r="A22" s="66" t="s">
        <v>691</v>
      </c>
      <c r="B22" s="108" t="s">
        <v>555</v>
      </c>
      <c r="C22" s="127" t="s">
        <v>692</v>
      </c>
      <c r="D22" s="157" t="s">
        <v>693</v>
      </c>
      <c r="E22" s="86"/>
      <c r="F22" s="89"/>
      <c r="G22" s="53" t="str">
        <f t="shared" si="2"/>
        <v/>
      </c>
      <c r="H22" s="89"/>
    </row>
    <row r="23" spans="1:9" s="88" customFormat="1" ht="34.950000000000003" customHeight="1" outlineLevel="1" x14ac:dyDescent="0.25">
      <c r="A23" s="66" t="s">
        <v>694</v>
      </c>
      <c r="B23" s="100" t="s">
        <v>406</v>
      </c>
      <c r="C23" s="111" t="s">
        <v>695</v>
      </c>
      <c r="D23" s="156" t="s">
        <v>696</v>
      </c>
      <c r="E23" s="86"/>
      <c r="F23" s="89"/>
      <c r="G23" s="53" t="str">
        <f t="shared" si="2"/>
        <v/>
      </c>
      <c r="H23" s="89"/>
    </row>
    <row r="24" spans="1:9" s="88" customFormat="1" ht="31.95" customHeight="1" outlineLevel="1" x14ac:dyDescent="0.25">
      <c r="A24" s="66" t="s">
        <v>697</v>
      </c>
      <c r="B24" s="100" t="s">
        <v>698</v>
      </c>
      <c r="C24" s="110" t="s">
        <v>699</v>
      </c>
      <c r="D24" s="155" t="s">
        <v>700</v>
      </c>
      <c r="E24" s="86"/>
      <c r="F24" s="87"/>
      <c r="G24" s="53" t="str">
        <f t="shared" si="2"/>
        <v/>
      </c>
      <c r="H24" s="87"/>
    </row>
    <row r="25" spans="1:9" s="88" customFormat="1" ht="34.950000000000003" customHeight="1" outlineLevel="1" x14ac:dyDescent="0.25">
      <c r="A25" s="66" t="s">
        <v>701</v>
      </c>
      <c r="B25" s="51" t="s">
        <v>418</v>
      </c>
      <c r="C25" s="100" t="s">
        <v>702</v>
      </c>
      <c r="D25" s="152" t="s">
        <v>703</v>
      </c>
      <c r="E25" s="86"/>
      <c r="F25" s="87"/>
      <c r="G25" s="53" t="str">
        <f t="shared" si="2"/>
        <v/>
      </c>
      <c r="H25" s="87"/>
    </row>
    <row r="26" spans="1:9" s="88" customFormat="1" ht="43.95" customHeight="1" outlineLevel="1" x14ac:dyDescent="0.25">
      <c r="A26" s="66" t="s">
        <v>704</v>
      </c>
      <c r="B26" s="51" t="s">
        <v>420</v>
      </c>
      <c r="C26" s="111" t="s">
        <v>705</v>
      </c>
      <c r="D26" s="156" t="s">
        <v>706</v>
      </c>
      <c r="E26" s="86"/>
      <c r="F26" s="87"/>
      <c r="G26" s="53" t="str">
        <f t="shared" si="2"/>
        <v/>
      </c>
      <c r="H26" s="87"/>
    </row>
    <row r="27" spans="1:9" ht="38.4" customHeight="1" x14ac:dyDescent="0.25">
      <c r="A27" s="288" t="s">
        <v>707</v>
      </c>
      <c r="B27" s="288"/>
      <c r="C27" s="90"/>
      <c r="D27" s="90"/>
      <c r="E27" s="91"/>
      <c r="F27" s="93"/>
      <c r="G27" s="93"/>
      <c r="H27" s="93"/>
      <c r="I27" s="69"/>
    </row>
    <row r="28" spans="1:9" s="88" customFormat="1" ht="31.95" customHeight="1" outlineLevel="1" x14ac:dyDescent="0.25">
      <c r="A28" s="66" t="s">
        <v>708</v>
      </c>
      <c r="B28" s="51" t="s">
        <v>445</v>
      </c>
      <c r="C28" s="54" t="s">
        <v>709</v>
      </c>
      <c r="D28" s="152" t="s">
        <v>710</v>
      </c>
      <c r="E28" s="86"/>
      <c r="F28" s="89"/>
      <c r="G28" s="53" t="str">
        <f t="shared" ref="G28" si="5">IF(ISBLANK(E28),"",E28)</f>
        <v/>
      </c>
      <c r="H28" s="89"/>
    </row>
    <row r="29" spans="1:9" ht="33" customHeight="1" x14ac:dyDescent="0.25">
      <c r="A29" s="289" t="s">
        <v>456</v>
      </c>
      <c r="B29" s="290"/>
      <c r="C29" s="90"/>
      <c r="D29" s="90"/>
      <c r="E29" s="91"/>
      <c r="F29" s="93"/>
      <c r="G29" s="93"/>
      <c r="H29" s="93"/>
      <c r="I29" s="69"/>
    </row>
    <row r="30" spans="1:9" s="88" customFormat="1" ht="31.95" customHeight="1" outlineLevel="1" x14ac:dyDescent="0.25">
      <c r="A30" s="66" t="s">
        <v>711</v>
      </c>
      <c r="B30" s="51" t="s">
        <v>712</v>
      </c>
      <c r="C30" s="51" t="s">
        <v>713</v>
      </c>
      <c r="D30" s="152" t="s">
        <v>714</v>
      </c>
      <c r="E30" s="86"/>
      <c r="F30" s="89"/>
      <c r="G30" s="53" t="str">
        <f t="shared" ref="G30:G33" si="6">IF(ISBLANK(E30),"",E30)</f>
        <v/>
      </c>
      <c r="H30" s="89"/>
    </row>
    <row r="31" spans="1:9" s="88" customFormat="1" ht="46.2" customHeight="1" outlineLevel="1" x14ac:dyDescent="0.25">
      <c r="A31" s="66" t="s">
        <v>715</v>
      </c>
      <c r="B31" s="51" t="s">
        <v>716</v>
      </c>
      <c r="C31" s="51" t="s">
        <v>717</v>
      </c>
      <c r="D31" s="152" t="s">
        <v>718</v>
      </c>
      <c r="E31" s="86"/>
      <c r="F31" s="89"/>
      <c r="G31" s="53" t="str">
        <f t="shared" ref="G31:G32" si="7">IF(ISBLANK(E31),"",E31)</f>
        <v/>
      </c>
      <c r="H31" s="89"/>
    </row>
    <row r="32" spans="1:9" s="88" customFormat="1" ht="33.75" customHeight="1" outlineLevel="1" x14ac:dyDescent="0.25">
      <c r="A32" s="66" t="s">
        <v>719</v>
      </c>
      <c r="B32" s="100" t="s">
        <v>463</v>
      </c>
      <c r="C32" s="100" t="s">
        <v>720</v>
      </c>
      <c r="D32" s="152" t="s">
        <v>721</v>
      </c>
      <c r="E32" s="86"/>
      <c r="F32" s="89"/>
      <c r="G32" s="53" t="str">
        <f t="shared" si="7"/>
        <v/>
      </c>
      <c r="H32" s="89"/>
    </row>
    <row r="33" spans="1:9" s="88" customFormat="1" ht="33.75" customHeight="1" outlineLevel="1" x14ac:dyDescent="0.25">
      <c r="A33" s="66" t="s">
        <v>722</v>
      </c>
      <c r="B33" s="100" t="s">
        <v>463</v>
      </c>
      <c r="C33" s="100" t="s">
        <v>723</v>
      </c>
      <c r="D33" s="152" t="s">
        <v>724</v>
      </c>
      <c r="E33" s="86"/>
      <c r="F33" s="89"/>
      <c r="G33" s="53" t="str">
        <f t="shared" si="6"/>
        <v/>
      </c>
      <c r="H33" s="89"/>
    </row>
    <row r="34" spans="1:9" s="88" customFormat="1" ht="31.95" customHeight="1" x14ac:dyDescent="0.25">
      <c r="A34" s="289" t="s">
        <v>471</v>
      </c>
      <c r="B34" s="290"/>
      <c r="C34" s="90"/>
      <c r="D34" s="90"/>
      <c r="E34" s="91"/>
      <c r="F34" s="93"/>
      <c r="G34" s="93"/>
      <c r="H34" s="93"/>
    </row>
    <row r="35" spans="1:9" s="88" customFormat="1" ht="31.95" customHeight="1" outlineLevel="1" x14ac:dyDescent="0.25">
      <c r="A35" s="66" t="s">
        <v>725</v>
      </c>
      <c r="B35" s="54" t="s">
        <v>472</v>
      </c>
      <c r="C35" s="107" t="s">
        <v>726</v>
      </c>
      <c r="D35" s="156" t="s">
        <v>727</v>
      </c>
      <c r="E35" s="86"/>
      <c r="F35" s="89"/>
      <c r="G35" s="53" t="str">
        <f t="shared" ref="G35:G37" si="8">IF(ISBLANK(E35),"",E35)</f>
        <v/>
      </c>
      <c r="H35" s="89"/>
    </row>
    <row r="36" spans="1:9" s="88" customFormat="1" ht="34.950000000000003" customHeight="1" outlineLevel="1" x14ac:dyDescent="0.25">
      <c r="A36" s="66" t="s">
        <v>728</v>
      </c>
      <c r="B36" s="54" t="s">
        <v>474</v>
      </c>
      <c r="C36" s="107" t="s">
        <v>729</v>
      </c>
      <c r="D36" s="156" t="s">
        <v>730</v>
      </c>
      <c r="E36" s="86"/>
      <c r="F36" s="89"/>
      <c r="G36" s="53" t="str">
        <f t="shared" si="8"/>
        <v/>
      </c>
      <c r="H36" s="89"/>
    </row>
    <row r="37" spans="1:9" s="88" customFormat="1" ht="31.95" customHeight="1" outlineLevel="1" x14ac:dyDescent="0.25">
      <c r="A37" s="66" t="s">
        <v>731</v>
      </c>
      <c r="B37" s="54" t="s">
        <v>732</v>
      </c>
      <c r="C37" s="107" t="s">
        <v>733</v>
      </c>
      <c r="D37" s="156"/>
      <c r="E37" s="86"/>
      <c r="F37" s="89"/>
      <c r="G37" s="53" t="str">
        <f t="shared" si="8"/>
        <v/>
      </c>
      <c r="H37" s="89"/>
    </row>
    <row r="38" spans="1:9" ht="31.95" customHeight="1" x14ac:dyDescent="0.25">
      <c r="A38" s="293" t="s">
        <v>477</v>
      </c>
      <c r="B38" s="293"/>
      <c r="C38" s="90"/>
      <c r="D38" s="90"/>
      <c r="E38" s="91"/>
      <c r="F38" s="93"/>
      <c r="G38" s="93"/>
      <c r="H38" s="93"/>
      <c r="I38" s="69"/>
    </row>
    <row r="39" spans="1:9" s="88" customFormat="1" ht="34.950000000000003" customHeight="1" outlineLevel="1" x14ac:dyDescent="0.25">
      <c r="A39" s="119" t="s">
        <v>734</v>
      </c>
      <c r="B39" s="100" t="s">
        <v>478</v>
      </c>
      <c r="C39" s="100" t="s">
        <v>735</v>
      </c>
      <c r="D39" s="152" t="s">
        <v>736</v>
      </c>
      <c r="E39" s="86"/>
      <c r="F39" s="89"/>
      <c r="G39" s="53" t="str">
        <f t="shared" ref="G39:G43" si="9">IF(ISBLANK(E39),"",E39)</f>
        <v/>
      </c>
      <c r="H39" s="89"/>
    </row>
    <row r="40" spans="1:9" s="88" customFormat="1" ht="34.950000000000003" customHeight="1" outlineLevel="1" x14ac:dyDescent="0.25">
      <c r="A40" s="120" t="s">
        <v>737</v>
      </c>
      <c r="B40" s="100" t="s">
        <v>738</v>
      </c>
      <c r="C40" s="100" t="s">
        <v>739</v>
      </c>
      <c r="D40" s="152" t="s">
        <v>740</v>
      </c>
      <c r="E40" s="86"/>
      <c r="F40" s="89"/>
      <c r="G40" s="53" t="str">
        <f t="shared" si="9"/>
        <v/>
      </c>
      <c r="H40" s="89"/>
    </row>
    <row r="41" spans="1:9" s="88" customFormat="1" ht="39.6" outlineLevel="1" x14ac:dyDescent="0.25">
      <c r="A41" s="120" t="s">
        <v>741</v>
      </c>
      <c r="B41" s="107" t="s">
        <v>738</v>
      </c>
      <c r="C41" s="54" t="s">
        <v>742</v>
      </c>
      <c r="D41" s="152"/>
      <c r="E41" s="86"/>
      <c r="F41" s="89"/>
      <c r="G41" s="53" t="str">
        <f t="shared" si="9"/>
        <v/>
      </c>
      <c r="H41" s="89"/>
    </row>
    <row r="42" spans="1:9" s="88" customFormat="1" ht="22.2" customHeight="1" outlineLevel="1" x14ac:dyDescent="0.25">
      <c r="A42" s="120" t="s">
        <v>743</v>
      </c>
      <c r="B42" s="100" t="s">
        <v>738</v>
      </c>
      <c r="C42" s="128" t="s">
        <v>744</v>
      </c>
      <c r="D42" s="154" t="s">
        <v>745</v>
      </c>
      <c r="E42" s="86"/>
      <c r="F42" s="89"/>
      <c r="G42" s="53" t="str">
        <f t="shared" si="9"/>
        <v/>
      </c>
      <c r="H42" s="89"/>
    </row>
    <row r="43" spans="1:9" s="88" customFormat="1" ht="26.4" outlineLevel="1" x14ac:dyDescent="0.25">
      <c r="A43" s="121" t="s">
        <v>746</v>
      </c>
      <c r="B43" s="118" t="s">
        <v>491</v>
      </c>
      <c r="C43" s="100" t="s">
        <v>702</v>
      </c>
      <c r="D43" s="152" t="s">
        <v>747</v>
      </c>
      <c r="E43" s="86"/>
      <c r="F43" s="89"/>
      <c r="G43" s="53" t="str">
        <f t="shared" si="9"/>
        <v/>
      </c>
      <c r="H43" s="89"/>
    </row>
    <row r="44" spans="1:9" ht="31.95" customHeight="1" x14ac:dyDescent="0.25">
      <c r="A44" s="293" t="s">
        <v>492</v>
      </c>
      <c r="B44" s="293"/>
      <c r="C44" s="90"/>
      <c r="D44" s="90"/>
      <c r="E44" s="91"/>
      <c r="F44" s="93"/>
      <c r="G44" s="93"/>
      <c r="H44" s="93"/>
      <c r="I44" s="69"/>
    </row>
    <row r="45" spans="1:9" s="88" customFormat="1" ht="31.95" customHeight="1" outlineLevel="1" x14ac:dyDescent="0.25">
      <c r="A45" s="122" t="s">
        <v>748</v>
      </c>
      <c r="B45" s="51" t="s">
        <v>314</v>
      </c>
      <c r="C45" s="51" t="s">
        <v>749</v>
      </c>
      <c r="D45" s="152"/>
      <c r="E45" s="86"/>
      <c r="F45" s="89"/>
      <c r="G45" s="53" t="str">
        <f t="shared" ref="G45" si="10">IF(ISBLANK(E45),"",E45)</f>
        <v/>
      </c>
      <c r="H45" s="89"/>
    </row>
    <row r="46" spans="1:9" s="88" customFormat="1" ht="31.95" customHeight="1" outlineLevel="1" x14ac:dyDescent="0.25">
      <c r="A46" s="153" t="s">
        <v>750</v>
      </c>
      <c r="B46" s="152" t="s">
        <v>314</v>
      </c>
      <c r="C46" s="152" t="s">
        <v>751</v>
      </c>
      <c r="D46" s="152" t="s">
        <v>752</v>
      </c>
      <c r="E46" s="86"/>
      <c r="F46" s="89"/>
      <c r="G46" s="53" t="str">
        <f t="shared" ref="G46" si="11">IF(ISBLANK(E46),"",E46)</f>
        <v/>
      </c>
      <c r="H46" s="89"/>
    </row>
    <row r="47" spans="1:9" ht="31.95" customHeight="1" x14ac:dyDescent="0.25">
      <c r="A47" s="293" t="s">
        <v>495</v>
      </c>
      <c r="B47" s="293"/>
      <c r="C47" s="94"/>
      <c r="D47" s="94"/>
      <c r="E47" s="91"/>
      <c r="F47" s="93"/>
      <c r="G47" s="93"/>
      <c r="H47" s="93"/>
      <c r="I47" s="69"/>
    </row>
    <row r="48" spans="1:9" s="88" customFormat="1" ht="34.950000000000003" customHeight="1" outlineLevel="1" x14ac:dyDescent="0.25">
      <c r="A48" s="66" t="s">
        <v>753</v>
      </c>
      <c r="B48" s="54" t="s">
        <v>498</v>
      </c>
      <c r="C48" s="107" t="s">
        <v>754</v>
      </c>
      <c r="D48" s="156" t="s">
        <v>755</v>
      </c>
      <c r="E48" s="86"/>
      <c r="F48" s="89"/>
      <c r="G48" s="53" t="str">
        <f t="shared" ref="G48" si="12">IF(ISBLANK(E48),"",E48)</f>
        <v/>
      </c>
      <c r="H48" s="89"/>
    </row>
    <row r="49" spans="1:9" ht="37.950000000000003" customHeight="1" x14ac:dyDescent="0.25">
      <c r="A49" s="289" t="s">
        <v>641</v>
      </c>
      <c r="B49" s="290"/>
      <c r="C49" s="96"/>
      <c r="D49" s="96"/>
      <c r="E49" s="49"/>
      <c r="F49" s="48"/>
      <c r="G49" s="49"/>
      <c r="H49" s="97"/>
      <c r="I49" s="69"/>
    </row>
    <row r="50" spans="1:9" s="88" customFormat="1" ht="31.95" customHeight="1" outlineLevel="1" x14ac:dyDescent="0.25">
      <c r="A50" s="123" t="s">
        <v>756</v>
      </c>
      <c r="B50" s="124" t="s">
        <v>757</v>
      </c>
      <c r="C50" s="125" t="s">
        <v>758</v>
      </c>
      <c r="D50" s="160" t="s">
        <v>759</v>
      </c>
      <c r="E50" s="86"/>
      <c r="F50" s="95"/>
      <c r="G50" s="53" t="str">
        <f t="shared" ref="G50:G55" si="13">IF(ISBLANK(E50),"",E50)</f>
        <v/>
      </c>
      <c r="H50" s="95"/>
    </row>
    <row r="51" spans="1:9" s="88" customFormat="1" ht="31.95" customHeight="1" outlineLevel="1" x14ac:dyDescent="0.25">
      <c r="A51" s="123" t="s">
        <v>760</v>
      </c>
      <c r="B51" s="124" t="s">
        <v>757</v>
      </c>
      <c r="C51" s="125" t="s">
        <v>761</v>
      </c>
      <c r="D51" s="160" t="s">
        <v>762</v>
      </c>
      <c r="E51" s="86"/>
      <c r="F51" s="95"/>
      <c r="G51" s="53" t="str">
        <f t="shared" si="13"/>
        <v/>
      </c>
      <c r="H51" s="95"/>
    </row>
    <row r="52" spans="1:9" s="88" customFormat="1" ht="31.95" customHeight="1" outlineLevel="1" x14ac:dyDescent="0.25">
      <c r="A52" s="123" t="s">
        <v>763</v>
      </c>
      <c r="B52" s="124" t="s">
        <v>757</v>
      </c>
      <c r="C52" s="125" t="s">
        <v>764</v>
      </c>
      <c r="D52" s="160" t="s">
        <v>765</v>
      </c>
      <c r="E52" s="86"/>
      <c r="F52" s="95"/>
      <c r="G52" s="53" t="str">
        <f t="shared" si="13"/>
        <v/>
      </c>
      <c r="H52" s="95"/>
    </row>
    <row r="53" spans="1:9" s="88" customFormat="1" ht="31.95" customHeight="1" outlineLevel="1" x14ac:dyDescent="0.25">
      <c r="A53" s="123" t="s">
        <v>766</v>
      </c>
      <c r="B53" s="124" t="s">
        <v>757</v>
      </c>
      <c r="C53" s="125" t="s">
        <v>767</v>
      </c>
      <c r="D53" s="160"/>
      <c r="E53" s="86"/>
      <c r="F53" s="95"/>
      <c r="G53" s="53" t="str">
        <f t="shared" si="13"/>
        <v/>
      </c>
      <c r="H53" s="95"/>
    </row>
    <row r="54" spans="1:9" s="88" customFormat="1" ht="31.95" customHeight="1" outlineLevel="1" x14ac:dyDescent="0.25">
      <c r="A54" s="123" t="s">
        <v>768</v>
      </c>
      <c r="B54" s="124" t="s">
        <v>757</v>
      </c>
      <c r="C54" s="125" t="s">
        <v>769</v>
      </c>
      <c r="D54" s="160"/>
      <c r="E54" s="86"/>
      <c r="F54" s="95"/>
      <c r="G54" s="53" t="str">
        <f t="shared" si="13"/>
        <v/>
      </c>
      <c r="H54" s="95"/>
    </row>
    <row r="55" spans="1:9" s="88" customFormat="1" ht="31.95" customHeight="1" outlineLevel="1" x14ac:dyDescent="0.25">
      <c r="A55" s="123" t="s">
        <v>770</v>
      </c>
      <c r="B55" s="124" t="s">
        <v>757</v>
      </c>
      <c r="C55" s="125" t="s">
        <v>771</v>
      </c>
      <c r="D55" s="160" t="s">
        <v>759</v>
      </c>
      <c r="E55" s="86"/>
      <c r="F55" s="95"/>
      <c r="G55" s="53" t="str">
        <f t="shared" si="13"/>
        <v/>
      </c>
      <c r="H55" s="95"/>
    </row>
    <row r="56" spans="1:9" ht="31.95" customHeight="1" x14ac:dyDescent="0.25">
      <c r="A56" s="286"/>
      <c r="B56" s="287"/>
      <c r="C56" s="96"/>
      <c r="D56" s="96"/>
      <c r="E56" s="49"/>
      <c r="F56" s="48"/>
      <c r="G56" s="49"/>
      <c r="H56" s="97"/>
      <c r="I56" s="69"/>
    </row>
    <row r="58" spans="1:9" ht="21.75" customHeight="1" x14ac:dyDescent="0.25">
      <c r="I58" s="69"/>
    </row>
    <row r="59" spans="1:9" s="72" customFormat="1" ht="17.100000000000001" customHeight="1" x14ac:dyDescent="0.5"/>
    <row r="60" spans="1:9" s="72" customFormat="1" ht="17.100000000000001" customHeight="1" x14ac:dyDescent="0.5"/>
    <row r="61" spans="1:9" s="72" customFormat="1" ht="17.100000000000001" customHeight="1" x14ac:dyDescent="0.5"/>
    <row r="62" spans="1:9" s="72" customFormat="1" ht="17.100000000000001" customHeight="1" x14ac:dyDescent="0.5"/>
    <row r="63" spans="1:9" s="72" customFormat="1" ht="17.100000000000001" customHeight="1" x14ac:dyDescent="0.5"/>
    <row r="64" spans="1:9" s="72" customFormat="1" ht="17.100000000000001" customHeight="1" x14ac:dyDescent="0.5"/>
    <row r="65" s="72" customFormat="1" ht="17.100000000000001" customHeight="1" x14ac:dyDescent="0.5"/>
    <row r="66" s="72" customFormat="1" ht="17.100000000000001" customHeight="1" x14ac:dyDescent="0.5"/>
    <row r="67" s="72" customFormat="1" ht="17.100000000000001" customHeight="1" x14ac:dyDescent="0.5"/>
    <row r="68" s="72" customFormat="1" ht="15.75" customHeight="1" x14ac:dyDescent="0.5"/>
    <row r="69" s="72" customFormat="1" ht="17.100000000000001" customHeight="1" x14ac:dyDescent="0.5"/>
    <row r="70" s="72" customFormat="1" ht="21.75" customHeight="1" x14ac:dyDescent="0.5"/>
  </sheetData>
  <mergeCells count="11">
    <mergeCell ref="A56:B56"/>
    <mergeCell ref="A1:H1"/>
    <mergeCell ref="A7:B7"/>
    <mergeCell ref="A17:B17"/>
    <mergeCell ref="A27:B27"/>
    <mergeCell ref="A29:B29"/>
    <mergeCell ref="A34:B34"/>
    <mergeCell ref="A38:B38"/>
    <mergeCell ref="A44:B44"/>
    <mergeCell ref="A47:B47"/>
    <mergeCell ref="A49:B49"/>
  </mergeCells>
  <conditionalFormatting sqref="C3">
    <cfRule type="cellIs" dxfId="202" priority="160" stopIfTrue="1" operator="equal">
      <formula>0</formula>
    </cfRule>
  </conditionalFormatting>
  <conditionalFormatting sqref="E8:E16">
    <cfRule type="cellIs" dxfId="201" priority="31" stopIfTrue="1" operator="equal">
      <formula>"Red"</formula>
    </cfRule>
    <cfRule type="cellIs" dxfId="200" priority="32" stopIfTrue="1" operator="equal">
      <formula>"Yellow"</formula>
    </cfRule>
    <cfRule type="cellIs" dxfId="199" priority="33" stopIfTrue="1" operator="equal">
      <formula>"Green"</formula>
    </cfRule>
  </conditionalFormatting>
  <conditionalFormatting sqref="E18:E26">
    <cfRule type="cellIs" dxfId="198" priority="13" stopIfTrue="1" operator="equal">
      <formula>"Red"</formula>
    </cfRule>
    <cfRule type="cellIs" dxfId="197" priority="14" stopIfTrue="1" operator="equal">
      <formula>"Yellow"</formula>
    </cfRule>
    <cfRule type="cellIs" dxfId="196" priority="15" stopIfTrue="1" operator="equal">
      <formula>"Green"</formula>
    </cfRule>
  </conditionalFormatting>
  <conditionalFormatting sqref="E28 G28 E39:E43 G39:G43">
    <cfRule type="cellIs" dxfId="195" priority="157" stopIfTrue="1" operator="equal">
      <formula>"Red"</formula>
    </cfRule>
    <cfRule type="cellIs" dxfId="194" priority="158" stopIfTrue="1" operator="equal">
      <formula>"Yellow"</formula>
    </cfRule>
    <cfRule type="cellIs" dxfId="193" priority="159" stopIfTrue="1" operator="equal">
      <formula>"Green"</formula>
    </cfRule>
  </conditionalFormatting>
  <conditionalFormatting sqref="E30:E33 G30:G33">
    <cfRule type="cellIs" dxfId="192" priority="4" stopIfTrue="1" operator="equal">
      <formula>"Red"</formula>
    </cfRule>
    <cfRule type="cellIs" dxfId="191" priority="5" stopIfTrue="1" operator="equal">
      <formula>"Yellow"</formula>
    </cfRule>
    <cfRule type="cellIs" dxfId="190" priority="6" stopIfTrue="1" operator="equal">
      <formula>"Green"</formula>
    </cfRule>
  </conditionalFormatting>
  <conditionalFormatting sqref="E35:E37">
    <cfRule type="cellIs" dxfId="189" priority="147" stopIfTrue="1" operator="equal">
      <formula>"Green"</formula>
    </cfRule>
    <cfRule type="cellIs" dxfId="188" priority="146" stopIfTrue="1" operator="equal">
      <formula>"Yellow"</formula>
    </cfRule>
    <cfRule type="cellIs" dxfId="187" priority="145" stopIfTrue="1" operator="equal">
      <formula>"Red"</formula>
    </cfRule>
  </conditionalFormatting>
  <conditionalFormatting sqref="E45:E46 G45:G46">
    <cfRule type="cellIs" dxfId="186" priority="2" stopIfTrue="1" operator="equal">
      <formula>"Yellow"</formula>
    </cfRule>
    <cfRule type="cellIs" dxfId="185" priority="3" stopIfTrue="1" operator="equal">
      <formula>"Green"</formula>
    </cfRule>
    <cfRule type="cellIs" dxfId="184" priority="1" stopIfTrue="1" operator="equal">
      <formula>"Red"</formula>
    </cfRule>
  </conditionalFormatting>
  <conditionalFormatting sqref="E48">
    <cfRule type="cellIs" dxfId="183" priority="138" stopIfTrue="1" operator="equal">
      <formula>"Green"</formula>
    </cfRule>
    <cfRule type="cellIs" dxfId="182" priority="137" stopIfTrue="1" operator="equal">
      <formula>"Yellow"</formula>
    </cfRule>
    <cfRule type="cellIs" dxfId="181" priority="136" stopIfTrue="1" operator="equal">
      <formula>"Red"</formula>
    </cfRule>
  </conditionalFormatting>
  <conditionalFormatting sqref="E50:E55">
    <cfRule type="cellIs" dxfId="180" priority="25" stopIfTrue="1" operator="equal">
      <formula>"Red"</formula>
    </cfRule>
    <cfRule type="cellIs" dxfId="179" priority="26" stopIfTrue="1" operator="equal">
      <formula>"Yellow"</formula>
    </cfRule>
    <cfRule type="cellIs" dxfId="178" priority="27" stopIfTrue="1" operator="equal">
      <formula>"Green"</formula>
    </cfRule>
  </conditionalFormatting>
  <conditionalFormatting sqref="F3:H3">
    <cfRule type="cellIs" dxfId="177" priority="162" stopIfTrue="1" operator="equal">
      <formula>0</formula>
    </cfRule>
  </conditionalFormatting>
  <conditionalFormatting sqref="G8:G16">
    <cfRule type="cellIs" dxfId="176" priority="29" stopIfTrue="1" operator="equal">
      <formula>"Yellow"</formula>
    </cfRule>
    <cfRule type="cellIs" dxfId="175" priority="28" stopIfTrue="1" operator="equal">
      <formula>"Red"</formula>
    </cfRule>
    <cfRule type="cellIs" dxfId="174" priority="30" stopIfTrue="1" operator="equal">
      <formula>"Green"</formula>
    </cfRule>
  </conditionalFormatting>
  <conditionalFormatting sqref="G18:G26">
    <cfRule type="cellIs" dxfId="173" priority="12" stopIfTrue="1" operator="equal">
      <formula>"Green"</formula>
    </cfRule>
    <cfRule type="cellIs" dxfId="172" priority="11" stopIfTrue="1" operator="equal">
      <formula>"Yellow"</formula>
    </cfRule>
    <cfRule type="cellIs" dxfId="171" priority="10" stopIfTrue="1" operator="equal">
      <formula>"Red"</formula>
    </cfRule>
  </conditionalFormatting>
  <conditionalFormatting sqref="G35:G37">
    <cfRule type="cellIs" dxfId="170" priority="118" stopIfTrue="1" operator="equal">
      <formula>"Red"</formula>
    </cfRule>
    <cfRule type="cellIs" dxfId="169" priority="119" stopIfTrue="1" operator="equal">
      <formula>"Yellow"</formula>
    </cfRule>
    <cfRule type="cellIs" dxfId="168" priority="120" stopIfTrue="1" operator="equal">
      <formula>"Green"</formula>
    </cfRule>
  </conditionalFormatting>
  <conditionalFormatting sqref="G48">
    <cfRule type="cellIs" dxfId="167" priority="111" stopIfTrue="1" operator="equal">
      <formula>"Green"</formula>
    </cfRule>
    <cfRule type="cellIs" dxfId="166" priority="109" stopIfTrue="1" operator="equal">
      <formula>"Red"</formula>
    </cfRule>
    <cfRule type="cellIs" dxfId="165" priority="110" stopIfTrue="1" operator="equal">
      <formula>"Yellow"</formula>
    </cfRule>
  </conditionalFormatting>
  <conditionalFormatting sqref="G50:G55">
    <cfRule type="cellIs" dxfId="164" priority="22" stopIfTrue="1" operator="equal">
      <formula>"Red"</formula>
    </cfRule>
    <cfRule type="cellIs" dxfId="163" priority="24" stopIfTrue="1" operator="equal">
      <formula>"Green"</formula>
    </cfRule>
    <cfRule type="cellIs" dxfId="162" priority="23" stopIfTrue="1" operator="equal">
      <formula>"Yellow"</formula>
    </cfRule>
  </conditionalFormatting>
  <dataValidations count="2">
    <dataValidation type="list" allowBlank="1" showInputMessage="1" showErrorMessage="1" errorTitle="Choose" error="Choose from list" promptTitle="Note" prompt="Make UPDATES in Current Status Column ==&gt;" sqref="E48 E35:E37 E8:E16 E39:E43 E18:E26 E30:E33 E28 E45:E46 E50:E55" xr:uid="{00000000-0002-0000-0500-000000000000}">
      <formula1>"Green,Yellow,Red,N/A"</formula1>
    </dataValidation>
    <dataValidation type="list" allowBlank="1" showInputMessage="1" showErrorMessage="1" errorTitle="Note" error="Choose from list" prompt="Choose" sqref="G8:G16 G48 G35:G37 G39:G43 G18:G26 G30:G33 G28 G45:G46 G50:G55" xr:uid="{00000000-0002-0000-0500-000001000000}">
      <formula1>"Green,Yellow,Red,N/A"</formula1>
    </dataValidation>
  </dataValidations>
  <printOptions horizontalCentered="1"/>
  <pageMargins left="0.7" right="0.7" top="0.75" bottom="0.75" header="0.3" footer="0.3"/>
  <pageSetup scale="26" orientation="portrait" horizontalDpi="300" verticalDpi="300" r:id="rId1"/>
  <headerFooter>
    <oddFooter>&amp;L&amp;F &amp;A&amp;C&amp;P of &amp;N&amp;R&amp;D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95"/>
  <sheetViews>
    <sheetView topLeftCell="A26" zoomScaleNormal="100" workbookViewId="0">
      <selection activeCell="D29" sqref="D29"/>
    </sheetView>
  </sheetViews>
  <sheetFormatPr defaultColWidth="9.109375" defaultRowHeight="13.8" outlineLevelRow="1" x14ac:dyDescent="0.25"/>
  <cols>
    <col min="1" max="1" width="10.77734375" style="73" customWidth="1"/>
    <col min="2" max="2" width="30.77734375" style="73" customWidth="1"/>
    <col min="3" max="4" width="90.77734375" style="73" customWidth="1"/>
    <col min="5" max="5" width="15.77734375" style="73" customWidth="1"/>
    <col min="6" max="6" width="60.77734375" style="73" customWidth="1"/>
    <col min="7" max="7" width="15.77734375" style="73" customWidth="1"/>
    <col min="8" max="8" width="60.77734375" style="73" customWidth="1"/>
    <col min="9" max="9" width="8.88671875" style="73" customWidth="1"/>
    <col min="10" max="11" width="9.109375" style="69"/>
    <col min="12" max="12" width="6.77734375" style="69" customWidth="1"/>
    <col min="13" max="16384" width="9.109375" style="69"/>
  </cols>
  <sheetData>
    <row r="1" spans="1:11" ht="37.200000000000003" customHeight="1" thickBot="1" x14ac:dyDescent="0.3">
      <c r="A1" s="283" t="s">
        <v>772</v>
      </c>
      <c r="B1" s="284"/>
      <c r="C1" s="284"/>
      <c r="D1" s="284"/>
      <c r="E1" s="284"/>
      <c r="F1" s="284"/>
      <c r="G1" s="284"/>
      <c r="H1" s="284"/>
    </row>
    <row r="2" spans="1:11" ht="18" customHeight="1" x14ac:dyDescent="0.25">
      <c r="A2" s="74"/>
      <c r="B2" s="35"/>
      <c r="C2" s="75"/>
      <c r="D2" s="75"/>
      <c r="E2" s="35"/>
      <c r="F2" s="35"/>
      <c r="G2" s="35"/>
      <c r="H2" s="76"/>
    </row>
    <row r="3" spans="1:11" ht="18" customHeight="1" x14ac:dyDescent="0.25">
      <c r="A3" s="77"/>
      <c r="B3" s="30" t="s">
        <v>111</v>
      </c>
      <c r="C3" s="31" t="str">
        <f>'Summary Information'!B2</f>
        <v>ABC Corp</v>
      </c>
      <c r="D3" s="36"/>
      <c r="E3" s="37"/>
      <c r="F3" s="31" t="str">
        <f>'Summary Information'!B4</f>
        <v>New Zebedee, Michigan, 49069</v>
      </c>
      <c r="G3" s="32" t="s">
        <v>112</v>
      </c>
      <c r="H3" s="33">
        <f>'Summary Information'!B8</f>
        <v>45293</v>
      </c>
      <c r="I3" s="69"/>
      <c r="J3" s="73"/>
      <c r="K3" s="73"/>
    </row>
    <row r="4" spans="1:11" ht="18" customHeight="1" x14ac:dyDescent="0.3">
      <c r="A4" s="74"/>
      <c r="B4" s="35"/>
      <c r="C4" s="36" t="s">
        <v>113</v>
      </c>
      <c r="D4" s="36"/>
      <c r="E4" s="37"/>
      <c r="F4" s="38" t="s">
        <v>114</v>
      </c>
      <c r="G4" s="38"/>
      <c r="H4" s="39"/>
      <c r="J4" s="73"/>
    </row>
    <row r="5" spans="1:11" ht="18" customHeight="1" thickBot="1" x14ac:dyDescent="0.3">
      <c r="A5" s="74"/>
      <c r="B5" s="78"/>
      <c r="C5" s="75"/>
      <c r="D5" s="75"/>
      <c r="E5" s="79"/>
      <c r="F5" s="79"/>
      <c r="G5" s="79"/>
      <c r="H5" s="80"/>
      <c r="J5" s="73"/>
    </row>
    <row r="6" spans="1:11" s="84" customFormat="1" ht="66" customHeight="1" thickBot="1" x14ac:dyDescent="0.35">
      <c r="A6" s="45" t="s">
        <v>115</v>
      </c>
      <c r="B6" s="81" t="s">
        <v>365</v>
      </c>
      <c r="C6" s="82" t="s">
        <v>366</v>
      </c>
      <c r="D6" s="82" t="s">
        <v>118</v>
      </c>
      <c r="E6" s="45" t="str">
        <f>MONTH('Summary Information'!B9)&amp;"/"&amp;DAY('Summary Information'!B9)&amp;"/"&amp;YEAR('Summary Information'!B9)&amp;" Initial Rating (R/Y/G)"</f>
        <v>1/1/2020 Initial Rating (R/Y/G)</v>
      </c>
      <c r="F6" s="45" t="s">
        <v>119</v>
      </c>
      <c r="G6" s="83" t="str">
        <f>MONTH('Summary Information'!B8)&amp;"/"&amp;DAY('Summary Information'!B8)&amp;"/"&amp;YEAR('Summary Information'!B8)&amp;" Current Status (R/Y/G)"</f>
        <v>1/2/2024 Current Status (R/Y/G)</v>
      </c>
      <c r="H6" s="45" t="s">
        <v>120</v>
      </c>
    </row>
    <row r="7" spans="1:11" ht="31.95" customHeight="1" x14ac:dyDescent="0.25">
      <c r="A7" s="285" t="s">
        <v>367</v>
      </c>
      <c r="B7" s="285"/>
      <c r="C7" s="85"/>
      <c r="D7" s="85"/>
      <c r="E7" s="49"/>
      <c r="F7" s="49"/>
      <c r="G7" s="49"/>
      <c r="H7" s="49"/>
      <c r="I7" s="69"/>
    </row>
    <row r="8" spans="1:11" s="88" customFormat="1" ht="52.8" outlineLevel="1" x14ac:dyDescent="0.25">
      <c r="A8" s="66" t="s">
        <v>1262</v>
      </c>
      <c r="B8" s="107" t="s">
        <v>368</v>
      </c>
      <c r="C8" s="107" t="s">
        <v>773</v>
      </c>
      <c r="D8" s="156" t="s">
        <v>774</v>
      </c>
      <c r="E8" s="86"/>
      <c r="F8" s="89"/>
      <c r="G8" s="53" t="str">
        <f>IF(ISBLANK(E8),"",E8)</f>
        <v/>
      </c>
      <c r="H8" s="87"/>
    </row>
    <row r="9" spans="1:11" s="88" customFormat="1" ht="39.6" outlineLevel="1" x14ac:dyDescent="0.25">
      <c r="A9" s="66" t="s">
        <v>1263</v>
      </c>
      <c r="B9" s="107" t="s">
        <v>368</v>
      </c>
      <c r="C9" s="107" t="s">
        <v>775</v>
      </c>
      <c r="D9" s="160" t="s">
        <v>776</v>
      </c>
      <c r="E9" s="86"/>
      <c r="F9" s="89"/>
      <c r="G9" s="53" t="str">
        <f t="shared" ref="G9:G18" si="0">IF(ISBLANK(E9),"",E9)</f>
        <v/>
      </c>
      <c r="H9" s="89"/>
    </row>
    <row r="10" spans="1:11" s="88" customFormat="1" ht="26.4" outlineLevel="1" x14ac:dyDescent="0.25">
      <c r="A10" s="66" t="s">
        <v>1264</v>
      </c>
      <c r="B10" s="54" t="s">
        <v>368</v>
      </c>
      <c r="C10" s="107" t="s">
        <v>777</v>
      </c>
      <c r="D10" s="160"/>
      <c r="E10" s="86"/>
      <c r="F10" s="87"/>
      <c r="G10" s="53" t="str">
        <f t="shared" si="0"/>
        <v/>
      </c>
      <c r="H10" s="87"/>
    </row>
    <row r="11" spans="1:11" s="88" customFormat="1" ht="26.4" outlineLevel="1" x14ac:dyDescent="0.25">
      <c r="A11" s="66" t="s">
        <v>1265</v>
      </c>
      <c r="B11" s="54" t="s">
        <v>368</v>
      </c>
      <c r="C11" s="107" t="s">
        <v>778</v>
      </c>
      <c r="D11" s="160" t="s">
        <v>779</v>
      </c>
      <c r="E11" s="86"/>
      <c r="F11" s="87"/>
      <c r="G11" s="53" t="str">
        <f t="shared" si="0"/>
        <v/>
      </c>
      <c r="H11" s="87"/>
    </row>
    <row r="12" spans="1:11" s="88" customFormat="1" ht="39.6" outlineLevel="1" x14ac:dyDescent="0.25">
      <c r="A12" s="66" t="s">
        <v>1266</v>
      </c>
      <c r="B12" s="54" t="s">
        <v>368</v>
      </c>
      <c r="C12" s="107" t="s">
        <v>780</v>
      </c>
      <c r="D12" s="160" t="s">
        <v>781</v>
      </c>
      <c r="E12" s="86"/>
      <c r="F12" s="87"/>
      <c r="G12" s="53" t="str">
        <f t="shared" si="0"/>
        <v/>
      </c>
      <c r="H12" s="87"/>
    </row>
    <row r="13" spans="1:11" s="88" customFormat="1" ht="39.6" outlineLevel="1" x14ac:dyDescent="0.25">
      <c r="A13" s="66" t="s">
        <v>1267</v>
      </c>
      <c r="B13" s="54" t="s">
        <v>782</v>
      </c>
      <c r="C13" s="107" t="s">
        <v>783</v>
      </c>
      <c r="D13" s="160" t="s">
        <v>784</v>
      </c>
      <c r="E13" s="86"/>
      <c r="F13" s="87"/>
      <c r="G13" s="53" t="str">
        <f t="shared" si="0"/>
        <v/>
      </c>
      <c r="H13" s="87"/>
    </row>
    <row r="14" spans="1:11" s="88" customFormat="1" ht="52.8" outlineLevel="1" x14ac:dyDescent="0.25">
      <c r="A14" s="66" t="s">
        <v>1268</v>
      </c>
      <c r="B14" s="54" t="s">
        <v>782</v>
      </c>
      <c r="C14" s="107" t="s">
        <v>785</v>
      </c>
      <c r="D14" s="160" t="s">
        <v>786</v>
      </c>
      <c r="E14" s="86"/>
      <c r="F14" s="87"/>
      <c r="G14" s="53" t="str">
        <f t="shared" si="0"/>
        <v/>
      </c>
      <c r="H14" s="87"/>
    </row>
    <row r="15" spans="1:11" s="88" customFormat="1" ht="26.4" outlineLevel="1" x14ac:dyDescent="0.25">
      <c r="A15" s="66" t="s">
        <v>1269</v>
      </c>
      <c r="B15" s="54" t="s">
        <v>368</v>
      </c>
      <c r="C15" s="107" t="s">
        <v>787</v>
      </c>
      <c r="D15" s="160" t="s">
        <v>788</v>
      </c>
      <c r="E15" s="86"/>
      <c r="F15" s="89"/>
      <c r="G15" s="53" t="str">
        <f t="shared" si="0"/>
        <v/>
      </c>
      <c r="H15" s="89"/>
    </row>
    <row r="16" spans="1:11" s="88" customFormat="1" outlineLevel="1" x14ac:dyDescent="0.25">
      <c r="A16" s="66" t="s">
        <v>1270</v>
      </c>
      <c r="B16" s="54" t="s">
        <v>368</v>
      </c>
      <c r="C16" s="107" t="s">
        <v>789</v>
      </c>
      <c r="D16" s="160" t="s">
        <v>788</v>
      </c>
      <c r="E16" s="86"/>
      <c r="F16" s="87"/>
      <c r="G16" s="53" t="str">
        <f t="shared" si="0"/>
        <v/>
      </c>
      <c r="H16" s="87"/>
    </row>
    <row r="17" spans="1:9" s="88" customFormat="1" outlineLevel="1" x14ac:dyDescent="0.25">
      <c r="A17" s="66" t="s">
        <v>790</v>
      </c>
      <c r="B17" s="54" t="s">
        <v>368</v>
      </c>
      <c r="C17" s="107" t="s">
        <v>791</v>
      </c>
      <c r="D17" s="160" t="s">
        <v>788</v>
      </c>
      <c r="E17" s="86"/>
      <c r="F17" s="87"/>
      <c r="G17" s="53" t="str">
        <f t="shared" ref="G17" si="1">IF(ISBLANK(E17),"",E17)</f>
        <v/>
      </c>
      <c r="H17" s="87"/>
    </row>
    <row r="18" spans="1:9" s="88" customFormat="1" ht="31.95" customHeight="1" outlineLevel="1" x14ac:dyDescent="0.25">
      <c r="A18" s="66" t="s">
        <v>792</v>
      </c>
      <c r="B18" s="107" t="s">
        <v>782</v>
      </c>
      <c r="C18" s="107" t="s">
        <v>793</v>
      </c>
      <c r="D18" s="160" t="s">
        <v>794</v>
      </c>
      <c r="E18" s="86"/>
      <c r="F18" s="89"/>
      <c r="G18" s="53" t="str">
        <f t="shared" si="0"/>
        <v/>
      </c>
      <c r="H18" s="89"/>
    </row>
    <row r="19" spans="1:9" ht="31.95" customHeight="1" x14ac:dyDescent="0.25">
      <c r="A19" s="286" t="s">
        <v>393</v>
      </c>
      <c r="B19" s="287"/>
      <c r="C19" s="90"/>
      <c r="D19" s="90"/>
      <c r="E19" s="91"/>
      <c r="F19" s="91"/>
      <c r="G19" s="91"/>
      <c r="H19" s="91"/>
      <c r="I19" s="69"/>
    </row>
    <row r="20" spans="1:9" s="88" customFormat="1" outlineLevel="1" x14ac:dyDescent="0.25">
      <c r="A20" s="66" t="s">
        <v>1224</v>
      </c>
      <c r="B20" s="108" t="s">
        <v>394</v>
      </c>
      <c r="C20" s="109" t="s">
        <v>795</v>
      </c>
      <c r="D20" s="157" t="s">
        <v>796</v>
      </c>
      <c r="E20" s="86"/>
      <c r="F20" s="89"/>
      <c r="G20" s="53" t="str">
        <f t="shared" ref="G20:G37" si="2">IF(ISBLANK(E20),"",E20)</f>
        <v/>
      </c>
      <c r="H20" s="89"/>
    </row>
    <row r="21" spans="1:9" s="88" customFormat="1" ht="105.6" outlineLevel="1" x14ac:dyDescent="0.25">
      <c r="A21" s="66" t="s">
        <v>1225</v>
      </c>
      <c r="B21" s="100" t="s">
        <v>397</v>
      </c>
      <c r="C21" s="110" t="s">
        <v>797</v>
      </c>
      <c r="D21" s="155" t="s">
        <v>798</v>
      </c>
      <c r="E21" s="86"/>
      <c r="F21" s="87"/>
      <c r="G21" s="53" t="str">
        <f>IF(ISBLANK(E21),"",E21)</f>
        <v/>
      </c>
      <c r="H21" s="87"/>
    </row>
    <row r="22" spans="1:9" s="88" customFormat="1" ht="39.6" outlineLevel="1" x14ac:dyDescent="0.25">
      <c r="A22" s="66" t="s">
        <v>1226</v>
      </c>
      <c r="B22" s="100" t="s">
        <v>397</v>
      </c>
      <c r="C22" s="155" t="s">
        <v>799</v>
      </c>
      <c r="D22" s="155" t="s">
        <v>800</v>
      </c>
      <c r="E22" s="86"/>
      <c r="F22" s="87"/>
      <c r="G22" s="53" t="str">
        <f t="shared" ref="G22" si="3">IF(ISBLANK(E22),"",E22)</f>
        <v/>
      </c>
      <c r="H22" s="87"/>
    </row>
    <row r="23" spans="1:9" s="88" customFormat="1" ht="92.4" outlineLevel="1" x14ac:dyDescent="0.25">
      <c r="A23" s="66" t="s">
        <v>1227</v>
      </c>
      <c r="B23" s="100" t="s">
        <v>397</v>
      </c>
      <c r="C23" s="100" t="s">
        <v>801</v>
      </c>
      <c r="D23" s="152" t="s">
        <v>1305</v>
      </c>
      <c r="E23" s="86"/>
      <c r="F23" s="89"/>
      <c r="G23" s="53" t="str">
        <f>IF(ISBLANK(E23),"",E23)</f>
        <v/>
      </c>
      <c r="H23" s="89"/>
    </row>
    <row r="24" spans="1:9" s="88" customFormat="1" ht="26.4" outlineLevel="1" x14ac:dyDescent="0.25">
      <c r="A24" s="66" t="s">
        <v>1228</v>
      </c>
      <c r="B24" s="100" t="s">
        <v>397</v>
      </c>
      <c r="C24" s="157" t="s">
        <v>1308</v>
      </c>
      <c r="D24" s="157" t="s">
        <v>1307</v>
      </c>
      <c r="E24" s="86"/>
      <c r="F24" s="89"/>
      <c r="G24" s="53" t="str">
        <f t="shared" ref="G24" si="4">IF(ISBLANK(E24),"",E24)</f>
        <v/>
      </c>
      <c r="H24" s="89"/>
    </row>
    <row r="25" spans="1:9" s="88" customFormat="1" ht="26.4" outlineLevel="1" x14ac:dyDescent="0.25">
      <c r="A25" s="66" t="s">
        <v>1306</v>
      </c>
      <c r="B25" s="100" t="s">
        <v>406</v>
      </c>
      <c r="C25" s="109" t="s">
        <v>803</v>
      </c>
      <c r="D25" s="157" t="s">
        <v>804</v>
      </c>
      <c r="E25" s="86"/>
      <c r="F25" s="89"/>
      <c r="G25" s="53" t="str">
        <f t="shared" si="2"/>
        <v/>
      </c>
      <c r="H25" s="89"/>
    </row>
    <row r="26" spans="1:9" s="88" customFormat="1" ht="224.4" outlineLevel="1" x14ac:dyDescent="0.25">
      <c r="A26" s="66" t="s">
        <v>1229</v>
      </c>
      <c r="B26" s="100" t="s">
        <v>805</v>
      </c>
      <c r="C26" s="111" t="s">
        <v>806</v>
      </c>
      <c r="D26" s="156" t="s">
        <v>807</v>
      </c>
      <c r="E26" s="86"/>
      <c r="F26" s="89"/>
      <c r="G26" s="53" t="str">
        <f t="shared" ref="G26" si="5">IF(ISBLANK(E26),"",E26)</f>
        <v/>
      </c>
      <c r="H26" s="89"/>
    </row>
    <row r="27" spans="1:9" s="88" customFormat="1" ht="39.6" outlineLevel="1" x14ac:dyDescent="0.25">
      <c r="A27" s="66" t="s">
        <v>1230</v>
      </c>
      <c r="B27" s="100" t="s">
        <v>805</v>
      </c>
      <c r="C27" s="111" t="s">
        <v>808</v>
      </c>
      <c r="D27" s="156" t="s">
        <v>809</v>
      </c>
      <c r="E27" s="86"/>
      <c r="F27" s="89"/>
      <c r="G27" s="53" t="str">
        <f t="shared" si="2"/>
        <v/>
      </c>
      <c r="H27" s="89"/>
    </row>
    <row r="28" spans="1:9" s="88" customFormat="1" ht="26.4" outlineLevel="1" x14ac:dyDescent="0.25">
      <c r="A28" s="66" t="s">
        <v>1231</v>
      </c>
      <c r="B28" s="100" t="s">
        <v>810</v>
      </c>
      <c r="C28" s="100" t="s">
        <v>812</v>
      </c>
      <c r="D28" s="152" t="s">
        <v>1319</v>
      </c>
      <c r="E28" s="86"/>
      <c r="F28" s="87"/>
      <c r="G28" s="53" t="str">
        <f t="shared" si="2"/>
        <v/>
      </c>
      <c r="H28" s="87"/>
    </row>
    <row r="29" spans="1:9" s="88" customFormat="1" ht="52.8" outlineLevel="1" x14ac:dyDescent="0.25">
      <c r="A29" s="66" t="s">
        <v>811</v>
      </c>
      <c r="B29" s="100" t="s">
        <v>810</v>
      </c>
      <c r="C29" s="100" t="s">
        <v>814</v>
      </c>
      <c r="D29" s="152" t="s">
        <v>815</v>
      </c>
      <c r="E29" s="86"/>
      <c r="F29" s="87"/>
      <c r="G29" s="53" t="str">
        <f t="shared" ref="G29:G33" si="6">IF(ISBLANK(E29),"",E29)</f>
        <v/>
      </c>
      <c r="H29" s="87"/>
    </row>
    <row r="30" spans="1:9" s="88" customFormat="1" ht="52.8" outlineLevel="1" x14ac:dyDescent="0.25">
      <c r="A30" s="66" t="s">
        <v>813</v>
      </c>
      <c r="B30" s="100" t="s">
        <v>810</v>
      </c>
      <c r="C30" s="100" t="s">
        <v>817</v>
      </c>
      <c r="D30" s="152" t="s">
        <v>818</v>
      </c>
      <c r="E30" s="86"/>
      <c r="F30" s="87"/>
      <c r="G30" s="53" t="str">
        <f t="shared" si="6"/>
        <v/>
      </c>
      <c r="H30" s="87"/>
    </row>
    <row r="31" spans="1:9" s="88" customFormat="1" ht="92.4" outlineLevel="1" x14ac:dyDescent="0.25">
      <c r="A31" s="66" t="s">
        <v>816</v>
      </c>
      <c r="B31" s="100" t="s">
        <v>810</v>
      </c>
      <c r="C31" s="100" t="s">
        <v>820</v>
      </c>
      <c r="D31" s="152" t="s">
        <v>821</v>
      </c>
      <c r="E31" s="86"/>
      <c r="F31" s="87"/>
      <c r="G31" s="53" t="str">
        <f t="shared" si="6"/>
        <v/>
      </c>
      <c r="H31" s="87"/>
    </row>
    <row r="32" spans="1:9" s="88" customFormat="1" ht="118.8" outlineLevel="1" x14ac:dyDescent="0.25">
      <c r="A32" s="66" t="s">
        <v>819</v>
      </c>
      <c r="B32" s="100" t="s">
        <v>810</v>
      </c>
      <c r="C32" s="100" t="s">
        <v>823</v>
      </c>
      <c r="D32" s="152" t="s">
        <v>824</v>
      </c>
      <c r="E32" s="86"/>
      <c r="F32" s="87"/>
      <c r="G32" s="53" t="str">
        <f t="shared" si="6"/>
        <v/>
      </c>
      <c r="H32" s="87"/>
    </row>
    <row r="33" spans="1:9" s="88" customFormat="1" ht="66" outlineLevel="1" x14ac:dyDescent="0.25">
      <c r="A33" s="66" t="s">
        <v>822</v>
      </c>
      <c r="B33" s="100" t="s">
        <v>810</v>
      </c>
      <c r="C33" s="100" t="s">
        <v>826</v>
      </c>
      <c r="D33" s="152" t="s">
        <v>827</v>
      </c>
      <c r="E33" s="86"/>
      <c r="F33" s="87"/>
      <c r="G33" s="53" t="str">
        <f t="shared" si="6"/>
        <v/>
      </c>
      <c r="H33" s="87"/>
    </row>
    <row r="34" spans="1:9" s="88" customFormat="1" ht="43.95" customHeight="1" outlineLevel="1" x14ac:dyDescent="0.25">
      <c r="A34" s="66" t="s">
        <v>825</v>
      </c>
      <c r="B34" s="51" t="s">
        <v>420</v>
      </c>
      <c r="C34" s="111" t="s">
        <v>830</v>
      </c>
      <c r="D34" s="156" t="s">
        <v>831</v>
      </c>
      <c r="E34" s="86"/>
      <c r="F34" s="87"/>
      <c r="G34" s="53" t="str">
        <f t="shared" si="2"/>
        <v/>
      </c>
      <c r="H34" s="87"/>
    </row>
    <row r="35" spans="1:9" s="88" customFormat="1" ht="31.95" customHeight="1" outlineLevel="1" x14ac:dyDescent="0.25">
      <c r="A35" s="66" t="s">
        <v>828</v>
      </c>
      <c r="B35" s="51" t="s">
        <v>426</v>
      </c>
      <c r="C35" s="100" t="s">
        <v>833</v>
      </c>
      <c r="D35" s="152"/>
      <c r="E35" s="86"/>
      <c r="F35" s="87"/>
      <c r="G35" s="53" t="str">
        <f t="shared" si="2"/>
        <v/>
      </c>
      <c r="H35" s="87"/>
    </row>
    <row r="36" spans="1:9" s="88" customFormat="1" ht="34.950000000000003" customHeight="1" outlineLevel="1" x14ac:dyDescent="0.25">
      <c r="A36" s="66" t="s">
        <v>829</v>
      </c>
      <c r="B36" s="51" t="s">
        <v>430</v>
      </c>
      <c r="C36" s="100" t="s">
        <v>834</v>
      </c>
      <c r="D36" s="152" t="s">
        <v>1309</v>
      </c>
      <c r="E36" s="86"/>
      <c r="F36" s="87"/>
      <c r="G36" s="53" t="str">
        <f t="shared" si="2"/>
        <v/>
      </c>
      <c r="H36" s="87"/>
    </row>
    <row r="37" spans="1:9" s="88" customFormat="1" ht="31.95" customHeight="1" outlineLevel="1" x14ac:dyDescent="0.25">
      <c r="A37" s="66" t="s">
        <v>832</v>
      </c>
      <c r="B37" s="51" t="s">
        <v>434</v>
      </c>
      <c r="C37" s="100" t="s">
        <v>835</v>
      </c>
      <c r="D37" s="152"/>
      <c r="E37" s="86"/>
      <c r="F37" s="89"/>
      <c r="G37" s="53" t="str">
        <f t="shared" si="2"/>
        <v/>
      </c>
      <c r="H37" s="89"/>
    </row>
    <row r="38" spans="1:9" ht="38.4" customHeight="1" x14ac:dyDescent="0.25">
      <c r="A38" s="288" t="s">
        <v>707</v>
      </c>
      <c r="B38" s="288"/>
      <c r="C38" s="90"/>
      <c r="D38" s="90"/>
      <c r="E38" s="91"/>
      <c r="F38" s="93"/>
      <c r="G38" s="93"/>
      <c r="H38" s="93"/>
      <c r="I38" s="69"/>
    </row>
    <row r="39" spans="1:9" s="88" customFormat="1" ht="34.950000000000003" customHeight="1" outlineLevel="1" x14ac:dyDescent="0.25">
      <c r="A39" s="66" t="s">
        <v>1255</v>
      </c>
      <c r="B39" s="51" t="s">
        <v>442</v>
      </c>
      <c r="C39" s="54" t="s">
        <v>836</v>
      </c>
      <c r="D39" s="161"/>
      <c r="E39" s="86"/>
      <c r="F39" s="89"/>
      <c r="G39" s="53" t="str">
        <f t="shared" ref="G39:G41" si="7">IF(ISBLANK(E39),"",E39)</f>
        <v/>
      </c>
      <c r="H39" s="89"/>
    </row>
    <row r="40" spans="1:9" s="88" customFormat="1" ht="31.95" customHeight="1" outlineLevel="1" x14ac:dyDescent="0.25">
      <c r="A40" s="66" t="s">
        <v>1256</v>
      </c>
      <c r="B40" s="51" t="s">
        <v>445</v>
      </c>
      <c r="C40" s="54" t="s">
        <v>837</v>
      </c>
      <c r="D40" s="152" t="s">
        <v>838</v>
      </c>
      <c r="E40" s="86"/>
      <c r="F40" s="89"/>
      <c r="G40" s="53" t="str">
        <f t="shared" si="7"/>
        <v/>
      </c>
      <c r="H40" s="89"/>
    </row>
    <row r="41" spans="1:9" s="88" customFormat="1" ht="31.95" customHeight="1" outlineLevel="1" x14ac:dyDescent="0.25">
      <c r="A41" s="66" t="s">
        <v>1257</v>
      </c>
      <c r="B41" s="51" t="s">
        <v>450</v>
      </c>
      <c r="C41" s="54" t="s">
        <v>839</v>
      </c>
      <c r="D41" s="152"/>
      <c r="E41" s="86"/>
      <c r="F41" s="89"/>
      <c r="G41" s="53" t="str">
        <f t="shared" si="7"/>
        <v/>
      </c>
      <c r="H41" s="89"/>
    </row>
    <row r="42" spans="1:9" ht="33" customHeight="1" x14ac:dyDescent="0.25">
      <c r="A42" s="289" t="s">
        <v>456</v>
      </c>
      <c r="B42" s="290"/>
      <c r="C42" s="90"/>
      <c r="D42" s="90"/>
      <c r="E42" s="91"/>
      <c r="F42" s="93"/>
      <c r="G42" s="93"/>
      <c r="H42" s="93"/>
      <c r="I42" s="69"/>
    </row>
    <row r="43" spans="1:9" s="88" customFormat="1" ht="34.950000000000003" customHeight="1" outlineLevel="1" x14ac:dyDescent="0.25">
      <c r="A43" s="66" t="s">
        <v>1258</v>
      </c>
      <c r="B43" s="100" t="s">
        <v>457</v>
      </c>
      <c r="C43" s="100" t="s">
        <v>840</v>
      </c>
      <c r="D43" s="152" t="s">
        <v>841</v>
      </c>
      <c r="E43" s="86"/>
      <c r="F43" s="89"/>
      <c r="G43" s="53" t="str">
        <f t="shared" ref="G43:G47" si="8">IF(ISBLANK(E43),"",E43)</f>
        <v/>
      </c>
      <c r="H43" s="89"/>
    </row>
    <row r="44" spans="1:9" s="88" customFormat="1" outlineLevel="1" x14ac:dyDescent="0.25">
      <c r="A44" s="66" t="s">
        <v>1259</v>
      </c>
      <c r="B44" s="100" t="s">
        <v>463</v>
      </c>
      <c r="C44" s="109" t="s">
        <v>802</v>
      </c>
      <c r="D44" s="157"/>
      <c r="E44" s="86"/>
      <c r="F44" s="89"/>
      <c r="G44" s="53" t="str">
        <f t="shared" si="8"/>
        <v/>
      </c>
      <c r="H44" s="89"/>
    </row>
    <row r="45" spans="1:9" s="88" customFormat="1" outlineLevel="1" x14ac:dyDescent="0.25">
      <c r="A45" s="66" t="s">
        <v>1260</v>
      </c>
      <c r="B45" s="100" t="s">
        <v>467</v>
      </c>
      <c r="C45" s="100" t="s">
        <v>842</v>
      </c>
      <c r="D45" s="152" t="s">
        <v>843</v>
      </c>
      <c r="E45" s="86"/>
      <c r="F45" s="89"/>
      <c r="G45" s="53" t="str">
        <f t="shared" si="8"/>
        <v/>
      </c>
      <c r="H45" s="89"/>
    </row>
    <row r="46" spans="1:9" s="88" customFormat="1" ht="26.4" outlineLevel="1" x14ac:dyDescent="0.25">
      <c r="A46" s="66" t="s">
        <v>1261</v>
      </c>
      <c r="B46" s="100" t="s">
        <v>470</v>
      </c>
      <c r="C46" s="100" t="s">
        <v>844</v>
      </c>
      <c r="D46" s="152" t="s">
        <v>845</v>
      </c>
      <c r="E46" s="86"/>
      <c r="F46" s="89"/>
      <c r="G46" s="53" t="str">
        <f t="shared" ref="G46" si="9">IF(ISBLANK(E46),"",E46)</f>
        <v/>
      </c>
      <c r="H46" s="89"/>
    </row>
    <row r="47" spans="1:9" s="88" customFormat="1" outlineLevel="1" x14ac:dyDescent="0.25">
      <c r="A47" s="66" t="s">
        <v>1261</v>
      </c>
      <c r="B47" s="100" t="s">
        <v>1310</v>
      </c>
      <c r="C47" s="152" t="s">
        <v>866</v>
      </c>
      <c r="D47" s="156" t="s">
        <v>640</v>
      </c>
      <c r="E47" s="86"/>
      <c r="F47" s="89"/>
      <c r="G47" s="53" t="str">
        <f t="shared" si="8"/>
        <v/>
      </c>
      <c r="H47" s="89"/>
    </row>
    <row r="48" spans="1:9" s="88" customFormat="1" ht="31.95" customHeight="1" x14ac:dyDescent="0.25">
      <c r="A48" s="289" t="s">
        <v>471</v>
      </c>
      <c r="B48" s="290"/>
      <c r="C48" s="90"/>
      <c r="D48" s="90"/>
      <c r="E48" s="91"/>
      <c r="F48" s="93"/>
      <c r="G48" s="93"/>
      <c r="H48" s="93"/>
    </row>
    <row r="49" spans="1:9" s="88" customFormat="1" ht="31.95" customHeight="1" outlineLevel="1" x14ac:dyDescent="0.25">
      <c r="A49" s="66" t="s">
        <v>1250</v>
      </c>
      <c r="B49" s="54" t="s">
        <v>472</v>
      </c>
      <c r="C49" s="107" t="s">
        <v>846</v>
      </c>
      <c r="D49" s="156"/>
      <c r="E49" s="86"/>
      <c r="F49" s="89"/>
      <c r="G49" s="53" t="str">
        <f t="shared" ref="G49:G53" si="10">IF(ISBLANK(E49),"",E49)</f>
        <v/>
      </c>
      <c r="H49" s="89"/>
    </row>
    <row r="50" spans="1:9" s="88" customFormat="1" ht="39.6" outlineLevel="1" x14ac:dyDescent="0.25">
      <c r="A50" s="66" t="s">
        <v>1251</v>
      </c>
      <c r="B50" s="54" t="s">
        <v>472</v>
      </c>
      <c r="C50" s="107" t="s">
        <v>847</v>
      </c>
      <c r="D50" s="156"/>
      <c r="E50" s="86"/>
      <c r="F50" s="89"/>
      <c r="G50" s="53" t="str">
        <f t="shared" ref="G50" si="11">IF(ISBLANK(E50),"",E50)</f>
        <v/>
      </c>
      <c r="H50" s="89"/>
    </row>
    <row r="51" spans="1:9" s="88" customFormat="1" ht="34.950000000000003" customHeight="1" outlineLevel="1" x14ac:dyDescent="0.25">
      <c r="A51" s="66" t="s">
        <v>1252</v>
      </c>
      <c r="B51" s="54" t="s">
        <v>474</v>
      </c>
      <c r="C51" s="107" t="s">
        <v>848</v>
      </c>
      <c r="D51" s="156" t="s">
        <v>849</v>
      </c>
      <c r="E51" s="86"/>
      <c r="F51" s="89"/>
      <c r="G51" s="53" t="str">
        <f t="shared" si="10"/>
        <v/>
      </c>
      <c r="H51" s="89"/>
    </row>
    <row r="52" spans="1:9" s="88" customFormat="1" ht="31.95" customHeight="1" outlineLevel="1" x14ac:dyDescent="0.25">
      <c r="A52" s="66" t="s">
        <v>1253</v>
      </c>
      <c r="B52" s="54" t="s">
        <v>732</v>
      </c>
      <c r="C52" s="107" t="s">
        <v>850</v>
      </c>
      <c r="D52" s="156"/>
      <c r="E52" s="86"/>
      <c r="F52" s="89"/>
      <c r="G52" s="53" t="str">
        <f t="shared" si="10"/>
        <v/>
      </c>
      <c r="H52" s="89"/>
    </row>
    <row r="53" spans="1:9" s="88" customFormat="1" ht="31.95" customHeight="1" outlineLevel="1" x14ac:dyDescent="0.25">
      <c r="A53" s="66" t="s">
        <v>1254</v>
      </c>
      <c r="B53" s="54" t="s">
        <v>851</v>
      </c>
      <c r="C53" s="107" t="s">
        <v>852</v>
      </c>
      <c r="D53" s="156"/>
      <c r="E53" s="86"/>
      <c r="F53" s="89"/>
      <c r="G53" s="53" t="str">
        <f t="shared" si="10"/>
        <v/>
      </c>
      <c r="H53" s="89"/>
    </row>
    <row r="54" spans="1:9" ht="31.95" customHeight="1" x14ac:dyDescent="0.25">
      <c r="A54" s="293" t="s">
        <v>477</v>
      </c>
      <c r="B54" s="293"/>
      <c r="C54" s="90"/>
      <c r="D54" s="90"/>
      <c r="E54" s="91"/>
      <c r="F54" s="93"/>
      <c r="G54" s="93"/>
      <c r="H54" s="93"/>
      <c r="I54" s="69"/>
    </row>
    <row r="55" spans="1:9" s="88" customFormat="1" ht="34.950000000000003" customHeight="1" outlineLevel="1" x14ac:dyDescent="0.25">
      <c r="A55" s="119" t="s">
        <v>1233</v>
      </c>
      <c r="B55" s="100" t="s">
        <v>478</v>
      </c>
      <c r="C55" s="100" t="s">
        <v>853</v>
      </c>
      <c r="D55" s="152"/>
      <c r="E55" s="86"/>
      <c r="F55" s="89"/>
      <c r="G55" s="53" t="str">
        <f t="shared" ref="G55:G60" si="12">IF(ISBLANK(E55),"",E55)</f>
        <v/>
      </c>
      <c r="H55" s="89"/>
    </row>
    <row r="56" spans="1:9" s="88" customFormat="1" ht="31.95" customHeight="1" outlineLevel="1" x14ac:dyDescent="0.25">
      <c r="A56" s="120" t="s">
        <v>1232</v>
      </c>
      <c r="B56" s="114" t="s">
        <v>484</v>
      </c>
      <c r="C56" s="115" t="s">
        <v>485</v>
      </c>
      <c r="D56" s="115"/>
      <c r="E56" s="86"/>
      <c r="F56" s="101"/>
      <c r="G56" s="53" t="str">
        <f t="shared" si="12"/>
        <v/>
      </c>
      <c r="H56" s="101"/>
    </row>
    <row r="57" spans="1:9" s="88" customFormat="1" ht="22.2" customHeight="1" outlineLevel="1" x14ac:dyDescent="0.25">
      <c r="A57" s="113"/>
      <c r="B57" s="116" t="s">
        <v>854</v>
      </c>
      <c r="C57" s="117" t="s">
        <v>487</v>
      </c>
      <c r="D57" s="117"/>
      <c r="E57" s="86"/>
      <c r="F57" s="101"/>
      <c r="G57" s="53" t="str">
        <f t="shared" si="12"/>
        <v/>
      </c>
      <c r="H57" s="101"/>
    </row>
    <row r="58" spans="1:9" s="88" customFormat="1" ht="22.2" customHeight="1" outlineLevel="1" x14ac:dyDescent="0.25">
      <c r="A58" s="113"/>
      <c r="B58" s="116" t="s">
        <v>855</v>
      </c>
      <c r="C58" s="116"/>
      <c r="D58" s="116"/>
      <c r="E58" s="86"/>
      <c r="F58" s="101"/>
      <c r="G58" s="53" t="str">
        <f t="shared" si="12"/>
        <v/>
      </c>
      <c r="H58" s="101"/>
    </row>
    <row r="59" spans="1:9" s="88" customFormat="1" ht="22.2" customHeight="1" outlineLevel="1" x14ac:dyDescent="0.25">
      <c r="A59" s="113"/>
      <c r="B59" s="116" t="s">
        <v>856</v>
      </c>
      <c r="C59" s="116"/>
      <c r="D59" s="116"/>
      <c r="E59" s="86"/>
      <c r="F59" s="101"/>
      <c r="G59" s="53" t="str">
        <f t="shared" si="12"/>
        <v/>
      </c>
      <c r="H59" s="101"/>
    </row>
    <row r="60" spans="1:9" s="88" customFormat="1" ht="22.2" customHeight="1" outlineLevel="1" x14ac:dyDescent="0.25">
      <c r="A60" s="113"/>
      <c r="B60" s="116" t="s">
        <v>857</v>
      </c>
      <c r="C60" s="116"/>
      <c r="D60" s="116"/>
      <c r="E60" s="86"/>
      <c r="F60" s="101"/>
      <c r="G60" s="53" t="str">
        <f t="shared" si="12"/>
        <v/>
      </c>
      <c r="H60" s="101"/>
    </row>
    <row r="61" spans="1:9" ht="31.95" customHeight="1" x14ac:dyDescent="0.25">
      <c r="A61" s="293" t="s">
        <v>492</v>
      </c>
      <c r="B61" s="293"/>
      <c r="C61" s="90"/>
      <c r="D61" s="90"/>
      <c r="E61" s="91"/>
      <c r="F61" s="93"/>
      <c r="G61" s="93"/>
      <c r="H61" s="93"/>
      <c r="I61" s="69"/>
    </row>
    <row r="62" spans="1:9" s="88" customFormat="1" ht="34.950000000000003" customHeight="1" outlineLevel="1" x14ac:dyDescent="0.25">
      <c r="A62" s="122" t="s">
        <v>1249</v>
      </c>
      <c r="B62" s="51" t="s">
        <v>858</v>
      </c>
      <c r="C62" s="111" t="s">
        <v>859</v>
      </c>
      <c r="D62" s="156" t="s">
        <v>860</v>
      </c>
      <c r="E62" s="86"/>
      <c r="F62" s="89"/>
      <c r="G62" s="53" t="str">
        <f t="shared" ref="G62" si="13">IF(ISBLANK(E62),"",E62)</f>
        <v/>
      </c>
      <c r="H62" s="89"/>
    </row>
    <row r="63" spans="1:9" ht="31.95" customHeight="1" x14ac:dyDescent="0.25">
      <c r="A63" s="293" t="s">
        <v>495</v>
      </c>
      <c r="B63" s="293"/>
      <c r="C63" s="94"/>
      <c r="D63" s="94"/>
      <c r="E63" s="91"/>
      <c r="F63" s="93"/>
      <c r="G63" s="93"/>
      <c r="H63" s="93"/>
      <c r="I63" s="69"/>
    </row>
    <row r="64" spans="1:9" s="88" customFormat="1" ht="34.950000000000003" customHeight="1" outlineLevel="1" x14ac:dyDescent="0.25">
      <c r="A64" s="66" t="s">
        <v>1234</v>
      </c>
      <c r="B64" s="54" t="s">
        <v>161</v>
      </c>
      <c r="C64" s="107" t="s">
        <v>861</v>
      </c>
      <c r="D64" s="156"/>
      <c r="E64" s="86"/>
      <c r="F64" s="89"/>
      <c r="G64" s="53" t="str">
        <f t="shared" ref="G64" si="14">IF(ISBLANK(E64),"",E64)</f>
        <v/>
      </c>
      <c r="H64" s="89"/>
    </row>
    <row r="65" spans="1:9" s="88" customFormat="1" ht="26.4" outlineLevel="1" x14ac:dyDescent="0.25">
      <c r="A65" s="122" t="s">
        <v>1235</v>
      </c>
      <c r="B65" s="100" t="s">
        <v>498</v>
      </c>
      <c r="C65" s="100" t="s">
        <v>862</v>
      </c>
      <c r="D65" s="152"/>
      <c r="E65" s="86"/>
      <c r="F65" s="89"/>
      <c r="G65" s="53" t="str">
        <f t="shared" ref="G65:G70" si="15">IF(ISBLANK(E65),"",E65)</f>
        <v/>
      </c>
      <c r="H65" s="89"/>
    </row>
    <row r="66" spans="1:9" s="88" customFormat="1" ht="66" outlineLevel="1" x14ac:dyDescent="0.25">
      <c r="A66" s="122" t="s">
        <v>1236</v>
      </c>
      <c r="B66" s="100" t="s">
        <v>498</v>
      </c>
      <c r="C66" s="100" t="s">
        <v>863</v>
      </c>
      <c r="D66" s="152"/>
      <c r="E66" s="86"/>
      <c r="F66" s="89"/>
      <c r="G66" s="53" t="str">
        <f t="shared" si="15"/>
        <v/>
      </c>
      <c r="H66" s="89"/>
    </row>
    <row r="67" spans="1:9" s="88" customFormat="1" ht="52.8" outlineLevel="1" x14ac:dyDescent="0.25">
      <c r="A67" s="122" t="s">
        <v>1237</v>
      </c>
      <c r="B67" s="100" t="s">
        <v>498</v>
      </c>
      <c r="C67" s="100" t="s">
        <v>864</v>
      </c>
      <c r="D67" s="152"/>
      <c r="E67" s="86"/>
      <c r="F67" s="89"/>
      <c r="G67" s="53" t="str">
        <f t="shared" si="15"/>
        <v/>
      </c>
      <c r="H67" s="89"/>
    </row>
    <row r="68" spans="1:9" s="88" customFormat="1" ht="26.4" outlineLevel="1" x14ac:dyDescent="0.25">
      <c r="A68" s="122" t="s">
        <v>1238</v>
      </c>
      <c r="B68" s="100" t="s">
        <v>498</v>
      </c>
      <c r="C68" s="100" t="s">
        <v>865</v>
      </c>
      <c r="D68" s="152"/>
      <c r="E68" s="86"/>
      <c r="F68" s="89"/>
      <c r="G68" s="53" t="str">
        <f t="shared" si="15"/>
        <v/>
      </c>
      <c r="H68" s="89"/>
    </row>
    <row r="69" spans="1:9" s="88" customFormat="1" ht="26.4" outlineLevel="1" x14ac:dyDescent="0.25">
      <c r="A69" s="122" t="s">
        <v>1239</v>
      </c>
      <c r="B69" s="100" t="s">
        <v>498</v>
      </c>
      <c r="C69" s="111" t="s">
        <v>866</v>
      </c>
      <c r="D69" s="156" t="s">
        <v>1311</v>
      </c>
      <c r="E69" s="86"/>
      <c r="F69" s="89"/>
      <c r="G69" s="53" t="str">
        <f t="shared" si="15"/>
        <v/>
      </c>
      <c r="H69" s="89"/>
    </row>
    <row r="70" spans="1:9" s="88" customFormat="1" ht="26.4" outlineLevel="1" x14ac:dyDescent="0.25">
      <c r="A70" s="122" t="s">
        <v>1240</v>
      </c>
      <c r="B70" s="100" t="s">
        <v>498</v>
      </c>
      <c r="C70" s="156" t="s">
        <v>1313</v>
      </c>
      <c r="D70" s="156" t="s">
        <v>1314</v>
      </c>
      <c r="E70" s="86"/>
      <c r="F70" s="89"/>
      <c r="G70" s="53" t="str">
        <f t="shared" si="15"/>
        <v/>
      </c>
      <c r="H70" s="89"/>
    </row>
    <row r="71" spans="1:9" s="88" customFormat="1" ht="26.4" outlineLevel="1" x14ac:dyDescent="0.25">
      <c r="A71" s="122" t="s">
        <v>1241</v>
      </c>
      <c r="B71" s="100" t="s">
        <v>498</v>
      </c>
      <c r="C71" s="111" t="s">
        <v>867</v>
      </c>
      <c r="D71" s="156"/>
      <c r="E71" s="86"/>
      <c r="F71" s="89"/>
      <c r="G71" s="53" t="str">
        <f t="shared" ref="G71:G72" si="16">IF(ISBLANK(E71),"",E71)</f>
        <v/>
      </c>
      <c r="H71" s="89"/>
    </row>
    <row r="72" spans="1:9" s="88" customFormat="1" outlineLevel="1" x14ac:dyDescent="0.25">
      <c r="A72" s="122" t="s">
        <v>1242</v>
      </c>
      <c r="B72" s="100" t="s">
        <v>498</v>
      </c>
      <c r="C72" s="111" t="s">
        <v>868</v>
      </c>
      <c r="D72" s="156"/>
      <c r="E72" s="86"/>
      <c r="F72" s="89"/>
      <c r="G72" s="53" t="str">
        <f t="shared" si="16"/>
        <v/>
      </c>
      <c r="H72" s="89"/>
    </row>
    <row r="73" spans="1:9" s="88" customFormat="1" ht="39.6" outlineLevel="1" x14ac:dyDescent="0.25">
      <c r="A73" s="122" t="s">
        <v>1312</v>
      </c>
      <c r="B73" s="100" t="s">
        <v>498</v>
      </c>
      <c r="C73" s="111" t="s">
        <v>869</v>
      </c>
      <c r="D73" s="156"/>
      <c r="E73" s="86"/>
      <c r="F73" s="89"/>
      <c r="G73" s="53" t="str">
        <f t="shared" ref="G73" si="17">IF(ISBLANK(E73),"",E73)</f>
        <v/>
      </c>
      <c r="H73" s="89"/>
    </row>
    <row r="74" spans="1:9" ht="37.950000000000003" customHeight="1" x14ac:dyDescent="0.25">
      <c r="A74" s="289" t="s">
        <v>641</v>
      </c>
      <c r="B74" s="290"/>
      <c r="C74" s="96"/>
      <c r="D74" s="96"/>
      <c r="E74" s="49"/>
      <c r="F74" s="48"/>
      <c r="G74" s="49"/>
      <c r="H74" s="97"/>
      <c r="I74" s="69"/>
    </row>
    <row r="75" spans="1:9" s="88" customFormat="1" ht="31.95" customHeight="1" outlineLevel="1" x14ac:dyDescent="0.25">
      <c r="A75" s="123" t="s">
        <v>1243</v>
      </c>
      <c r="B75" s="124" t="s">
        <v>513</v>
      </c>
      <c r="C75" s="125" t="s">
        <v>870</v>
      </c>
      <c r="D75" s="160"/>
      <c r="E75" s="86"/>
      <c r="F75" s="95"/>
      <c r="G75" s="53" t="str">
        <f>IF(ISBLANK(E75),"",E75)</f>
        <v/>
      </c>
      <c r="H75" s="95"/>
    </row>
    <row r="76" spans="1:9" s="88" customFormat="1" ht="31.95" customHeight="1" outlineLevel="1" x14ac:dyDescent="0.25">
      <c r="A76" s="66" t="s">
        <v>1244</v>
      </c>
      <c r="B76" s="54" t="s">
        <v>516</v>
      </c>
      <c r="C76" s="107" t="s">
        <v>871</v>
      </c>
      <c r="D76" s="156"/>
      <c r="E76" s="86"/>
      <c r="F76" s="95"/>
      <c r="G76" s="53" t="str">
        <f t="shared" ref="G76:G80" si="18">IF(ISBLANK(E76),"",E76)</f>
        <v/>
      </c>
      <c r="H76" s="95"/>
    </row>
    <row r="77" spans="1:9" s="88" customFormat="1" ht="26.4" outlineLevel="1" x14ac:dyDescent="0.25">
      <c r="A77" s="66" t="s">
        <v>1245</v>
      </c>
      <c r="B77" s="54" t="s">
        <v>519</v>
      </c>
      <c r="C77" s="107" t="s">
        <v>872</v>
      </c>
      <c r="D77" s="156"/>
      <c r="E77" s="86"/>
      <c r="F77" s="95"/>
      <c r="G77" s="53" t="str">
        <f t="shared" si="18"/>
        <v/>
      </c>
      <c r="H77" s="95"/>
    </row>
    <row r="78" spans="1:9" s="88" customFormat="1" ht="31.95" customHeight="1" outlineLevel="1" x14ac:dyDescent="0.25">
      <c r="A78" s="66" t="s">
        <v>1246</v>
      </c>
      <c r="B78" s="54" t="s">
        <v>522</v>
      </c>
      <c r="C78" s="107" t="s">
        <v>873</v>
      </c>
      <c r="D78" s="156"/>
      <c r="E78" s="86"/>
      <c r="F78" s="95"/>
      <c r="G78" s="53" t="str">
        <f t="shared" si="18"/>
        <v/>
      </c>
      <c r="H78" s="95"/>
    </row>
    <row r="79" spans="1:9" s="88" customFormat="1" ht="31.95" customHeight="1" outlineLevel="1" x14ac:dyDescent="0.25">
      <c r="A79" s="66" t="s">
        <v>1247</v>
      </c>
      <c r="B79" s="54" t="s">
        <v>519</v>
      </c>
      <c r="C79" s="107" t="s">
        <v>874</v>
      </c>
      <c r="D79" s="156" t="s">
        <v>875</v>
      </c>
      <c r="E79" s="86"/>
      <c r="F79" s="95"/>
      <c r="G79" s="53" t="str">
        <f t="shared" ref="G79" si="19">IF(ISBLANK(E79),"",E79)</f>
        <v/>
      </c>
      <c r="H79" s="95"/>
    </row>
    <row r="80" spans="1:9" s="88" customFormat="1" ht="66" outlineLevel="1" x14ac:dyDescent="0.25">
      <c r="A80" s="153" t="s">
        <v>1248</v>
      </c>
      <c r="B80" s="152" t="s">
        <v>519</v>
      </c>
      <c r="C80" s="156" t="s">
        <v>876</v>
      </c>
      <c r="D80" s="156"/>
      <c r="E80" s="86"/>
      <c r="F80" s="95"/>
      <c r="G80" s="53" t="str">
        <f t="shared" si="18"/>
        <v/>
      </c>
      <c r="H80" s="95"/>
    </row>
    <row r="81" spans="1:9" ht="31.95" customHeight="1" x14ac:dyDescent="0.25">
      <c r="A81" s="286"/>
      <c r="B81" s="287"/>
      <c r="C81" s="96"/>
      <c r="D81" s="96"/>
      <c r="E81" s="49"/>
      <c r="F81" s="48"/>
      <c r="G81" s="49"/>
      <c r="H81" s="97"/>
      <c r="I81" s="69"/>
    </row>
    <row r="83" spans="1:9" ht="21.75" customHeight="1" x14ac:dyDescent="0.25">
      <c r="I83" s="69"/>
    </row>
    <row r="84" spans="1:9" s="72" customFormat="1" ht="17.100000000000001" customHeight="1" x14ac:dyDescent="0.5"/>
    <row r="85" spans="1:9" s="72" customFormat="1" ht="17.100000000000001" customHeight="1" x14ac:dyDescent="0.5"/>
    <row r="86" spans="1:9" s="72" customFormat="1" ht="17.100000000000001" customHeight="1" x14ac:dyDescent="0.5"/>
    <row r="87" spans="1:9" s="72" customFormat="1" ht="17.100000000000001" customHeight="1" x14ac:dyDescent="0.5"/>
    <row r="88" spans="1:9" s="72" customFormat="1" ht="17.100000000000001" customHeight="1" x14ac:dyDescent="0.5"/>
    <row r="89" spans="1:9" s="72" customFormat="1" ht="17.100000000000001" customHeight="1" x14ac:dyDescent="0.5"/>
    <row r="90" spans="1:9" s="72" customFormat="1" ht="17.100000000000001" customHeight="1" x14ac:dyDescent="0.5"/>
    <row r="91" spans="1:9" s="72" customFormat="1" ht="17.100000000000001" customHeight="1" x14ac:dyDescent="0.5"/>
    <row r="92" spans="1:9" s="72" customFormat="1" ht="17.100000000000001" customHeight="1" x14ac:dyDescent="0.5"/>
    <row r="93" spans="1:9" s="72" customFormat="1" ht="15.75" customHeight="1" x14ac:dyDescent="0.5"/>
    <row r="94" spans="1:9" s="72" customFormat="1" ht="17.100000000000001" customHeight="1" x14ac:dyDescent="0.5"/>
    <row r="95" spans="1:9" s="72" customFormat="1" ht="21.75" customHeight="1" x14ac:dyDescent="0.5"/>
  </sheetData>
  <mergeCells count="11">
    <mergeCell ref="A81:B81"/>
    <mergeCell ref="A1:H1"/>
    <mergeCell ref="A7:B7"/>
    <mergeCell ref="A19:B19"/>
    <mergeCell ref="A38:B38"/>
    <mergeCell ref="A42:B42"/>
    <mergeCell ref="A48:B48"/>
    <mergeCell ref="A54:B54"/>
    <mergeCell ref="A61:B61"/>
    <mergeCell ref="A63:B63"/>
    <mergeCell ref="A74:B74"/>
  </mergeCells>
  <conditionalFormatting sqref="C3">
    <cfRule type="cellIs" dxfId="161" priority="271" stopIfTrue="1" operator="equal">
      <formula>0</formula>
    </cfRule>
  </conditionalFormatting>
  <conditionalFormatting sqref="E8:E18">
    <cfRule type="cellIs" dxfId="160" priority="48" stopIfTrue="1" operator="equal">
      <formula>"Green"</formula>
    </cfRule>
    <cfRule type="cellIs" dxfId="159" priority="47" stopIfTrue="1" operator="equal">
      <formula>"Yellow"</formula>
    </cfRule>
    <cfRule type="cellIs" dxfId="158" priority="46" stopIfTrue="1" operator="equal">
      <formula>"Red"</formula>
    </cfRule>
  </conditionalFormatting>
  <conditionalFormatting sqref="E20:E23 G20:G23 E43:E47 G43:G47 E55:E60 G55:G60 E62 G62 E64:E72 G64:G72">
    <cfRule type="cellIs" dxfId="157" priority="270" stopIfTrue="1" operator="equal">
      <formula>"Green"</formula>
    </cfRule>
    <cfRule type="cellIs" dxfId="156" priority="269" stopIfTrue="1" operator="equal">
      <formula>"Yellow"</formula>
    </cfRule>
  </conditionalFormatting>
  <conditionalFormatting sqref="E20:E23 G20:G23 E64:E72 G64:G72 E43:E47 G43:G47 E55:E60 G55:G60 E62 G62">
    <cfRule type="cellIs" dxfId="155" priority="268" stopIfTrue="1" operator="equal">
      <formula>"Red"</formula>
    </cfRule>
  </conditionalFormatting>
  <conditionalFormatting sqref="E22:E37">
    <cfRule type="cellIs" dxfId="154" priority="22" stopIfTrue="1" operator="equal">
      <formula>"Red"</formula>
    </cfRule>
    <cfRule type="cellIs" dxfId="153" priority="23" stopIfTrue="1" operator="equal">
      <formula>"Yellow"</formula>
    </cfRule>
    <cfRule type="cellIs" dxfId="152" priority="24" stopIfTrue="1" operator="equal">
      <formula>"Green"</formula>
    </cfRule>
  </conditionalFormatting>
  <conditionalFormatting sqref="E39:E41">
    <cfRule type="cellIs" dxfId="151" priority="263" stopIfTrue="1" operator="equal">
      <formula>"Yellow"</formula>
    </cfRule>
    <cfRule type="cellIs" dxfId="150" priority="262" stopIfTrue="1" operator="equal">
      <formula>"Red"</formula>
    </cfRule>
    <cfRule type="cellIs" dxfId="149" priority="264" stopIfTrue="1" operator="equal">
      <formula>"Green"</formula>
    </cfRule>
  </conditionalFormatting>
  <conditionalFormatting sqref="E49:E53">
    <cfRule type="cellIs" dxfId="148" priority="59" stopIfTrue="1" operator="equal">
      <formula>"Yellow"</formula>
    </cfRule>
    <cfRule type="cellIs" dxfId="147" priority="60" stopIfTrue="1" operator="equal">
      <formula>"Green"</formula>
    </cfRule>
    <cfRule type="cellIs" dxfId="146" priority="58" stopIfTrue="1" operator="equal">
      <formula>"Red"</formula>
    </cfRule>
  </conditionalFormatting>
  <conditionalFormatting sqref="E71:E73">
    <cfRule type="cellIs" dxfId="145" priority="16" stopIfTrue="1" operator="equal">
      <formula>"Red"</formula>
    </cfRule>
    <cfRule type="cellIs" dxfId="144" priority="17" stopIfTrue="1" operator="equal">
      <formula>"Yellow"</formula>
    </cfRule>
    <cfRule type="cellIs" dxfId="143" priority="18" stopIfTrue="1" operator="equal">
      <formula>"Green"</formula>
    </cfRule>
  </conditionalFormatting>
  <conditionalFormatting sqref="E73">
    <cfRule type="cellIs" dxfId="142" priority="11" stopIfTrue="1" operator="equal">
      <formula>"Yellow"</formula>
    </cfRule>
    <cfRule type="cellIs" dxfId="141" priority="10" stopIfTrue="1" operator="equal">
      <formula>"Red"</formula>
    </cfRule>
    <cfRule type="cellIs" dxfId="140" priority="12" stopIfTrue="1" operator="equal">
      <formula>"Green"</formula>
    </cfRule>
  </conditionalFormatting>
  <conditionalFormatting sqref="E75:E80">
    <cfRule type="cellIs" dxfId="139" priority="5" stopIfTrue="1" operator="equal">
      <formula>"Yellow"</formula>
    </cfRule>
    <cfRule type="cellIs" dxfId="138" priority="6" stopIfTrue="1" operator="equal">
      <formula>"Green"</formula>
    </cfRule>
    <cfRule type="cellIs" dxfId="137" priority="4" stopIfTrue="1" operator="equal">
      <formula>"Red"</formula>
    </cfRule>
  </conditionalFormatting>
  <conditionalFormatting sqref="F3:H3">
    <cfRule type="cellIs" dxfId="136" priority="273" stopIfTrue="1" operator="equal">
      <formula>0</formula>
    </cfRule>
  </conditionalFormatting>
  <conditionalFormatting sqref="G8:G18">
    <cfRule type="cellIs" dxfId="135" priority="43" stopIfTrue="1" operator="equal">
      <formula>"Red"</formula>
    </cfRule>
    <cfRule type="cellIs" dxfId="134" priority="44" stopIfTrue="1" operator="equal">
      <formula>"Yellow"</formula>
    </cfRule>
    <cfRule type="cellIs" dxfId="133" priority="45" stopIfTrue="1" operator="equal">
      <formula>"Green"</formula>
    </cfRule>
  </conditionalFormatting>
  <conditionalFormatting sqref="G22:G37">
    <cfRule type="cellIs" dxfId="132" priority="21" stopIfTrue="1" operator="equal">
      <formula>"Green"</formula>
    </cfRule>
    <cfRule type="cellIs" dxfId="131" priority="19" stopIfTrue="1" operator="equal">
      <formula>"Red"</formula>
    </cfRule>
    <cfRule type="cellIs" dxfId="130" priority="20" stopIfTrue="1" operator="equal">
      <formula>"Yellow"</formula>
    </cfRule>
  </conditionalFormatting>
  <conditionalFormatting sqref="G39:G41">
    <cfRule type="cellIs" dxfId="129" priority="241" stopIfTrue="1" operator="equal">
      <formula>"Red"</formula>
    </cfRule>
    <cfRule type="cellIs" dxfId="128" priority="243" stopIfTrue="1" operator="equal">
      <formula>"Green"</formula>
    </cfRule>
    <cfRule type="cellIs" dxfId="127" priority="242" stopIfTrue="1" operator="equal">
      <formula>"Yellow"</formula>
    </cfRule>
  </conditionalFormatting>
  <conditionalFormatting sqref="G49:G53">
    <cfRule type="cellIs" dxfId="126" priority="56" stopIfTrue="1" operator="equal">
      <formula>"Yellow"</formula>
    </cfRule>
    <cfRule type="cellIs" dxfId="125" priority="57" stopIfTrue="1" operator="equal">
      <formula>"Green"</formula>
    </cfRule>
    <cfRule type="cellIs" dxfId="124" priority="55" stopIfTrue="1" operator="equal">
      <formula>"Red"</formula>
    </cfRule>
  </conditionalFormatting>
  <conditionalFormatting sqref="G71:G73">
    <cfRule type="cellIs" dxfId="123" priority="15" stopIfTrue="1" operator="equal">
      <formula>"Green"</formula>
    </cfRule>
    <cfRule type="cellIs" dxfId="122" priority="14" stopIfTrue="1" operator="equal">
      <formula>"Yellow"</formula>
    </cfRule>
    <cfRule type="cellIs" dxfId="121" priority="13" stopIfTrue="1" operator="equal">
      <formula>"Red"</formula>
    </cfRule>
  </conditionalFormatting>
  <conditionalFormatting sqref="G73">
    <cfRule type="cellIs" dxfId="120" priority="9" stopIfTrue="1" operator="equal">
      <formula>"Green"</formula>
    </cfRule>
    <cfRule type="cellIs" dxfId="119" priority="8" stopIfTrue="1" operator="equal">
      <formula>"Yellow"</formula>
    </cfRule>
    <cfRule type="cellIs" dxfId="118" priority="7" stopIfTrue="1" operator="equal">
      <formula>"Red"</formula>
    </cfRule>
  </conditionalFormatting>
  <conditionalFormatting sqref="G75:G80">
    <cfRule type="cellIs" dxfId="117" priority="1" stopIfTrue="1" operator="equal">
      <formula>"Red"</formula>
    </cfRule>
    <cfRule type="cellIs" dxfId="116" priority="3" stopIfTrue="1" operator="equal">
      <formula>"Green"</formula>
    </cfRule>
    <cfRule type="cellIs" dxfId="115" priority="2" stopIfTrue="1" operator="equal">
      <formula>"Yellow"</formula>
    </cfRule>
  </conditionalFormatting>
  <dataValidations count="2">
    <dataValidation type="list" allowBlank="1" showInputMessage="1" showErrorMessage="1" errorTitle="Choose" error="Choose from list" promptTitle="Note" prompt="Make UPDATES in Current Status Column ==&gt;" sqref="E39:E41 E8:E18 E62 E20:E37 E49:E53 E75:E80 E43:E47 E55:E60 E64:E73" xr:uid="{00000000-0002-0000-0600-000000000000}">
      <formula1>"Green,Yellow,Red,N/A"</formula1>
    </dataValidation>
    <dataValidation type="list" allowBlank="1" showInputMessage="1" showErrorMessage="1" errorTitle="Note" error="Choose from list" prompt="Choose" sqref="G39:G41 G8:G18 G62 G20:G37 G49:G53 G75:G80 G43:G47 G55:G60 G64:G73" xr:uid="{00000000-0002-0000-0600-000001000000}">
      <formula1>"Green,Yellow,Red,N/A"</formula1>
    </dataValidation>
  </dataValidations>
  <printOptions horizontalCentered="1"/>
  <pageMargins left="0.7" right="0.7" top="0.75" bottom="0.75" header="0.3" footer="0.3"/>
  <pageSetup scale="26" fitToHeight="3" orientation="portrait" horizontalDpi="300" verticalDpi="300" r:id="rId1"/>
  <headerFooter>
    <oddFooter>&amp;L&amp;F &amp;A&amp;C&amp;P of &amp;N&amp;R&amp;D &amp;T</oddFooter>
  </headerFooter>
  <rowBreaks count="1" manualBreakCount="1">
    <brk id="5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48"/>
  <sheetViews>
    <sheetView topLeftCell="D1" zoomScaleNormal="100" workbookViewId="0">
      <selection activeCell="G14" sqref="G14"/>
    </sheetView>
  </sheetViews>
  <sheetFormatPr defaultColWidth="9.109375" defaultRowHeight="13.8" outlineLevelRow="1" x14ac:dyDescent="0.25"/>
  <cols>
    <col min="1" max="1" width="10.77734375" style="73" customWidth="1"/>
    <col min="2" max="2" width="30.77734375" style="73" customWidth="1"/>
    <col min="3" max="4" width="90.77734375" style="73" customWidth="1"/>
    <col min="5" max="5" width="15.77734375" style="73" customWidth="1"/>
    <col min="6" max="6" width="60.77734375" style="73" customWidth="1"/>
    <col min="7" max="7" width="15.77734375" style="73" customWidth="1"/>
    <col min="8" max="8" width="60.77734375" style="73" customWidth="1"/>
    <col min="9" max="9" width="8.88671875" style="73" customWidth="1"/>
    <col min="10" max="11" width="9.109375" style="69"/>
    <col min="12" max="12" width="6.77734375" style="69" customWidth="1"/>
    <col min="13" max="16384" width="9.109375" style="69"/>
  </cols>
  <sheetData>
    <row r="1" spans="1:11" ht="37.200000000000003" customHeight="1" thickBot="1" x14ac:dyDescent="0.3">
      <c r="A1" s="283" t="s">
        <v>877</v>
      </c>
      <c r="B1" s="284"/>
      <c r="C1" s="284"/>
      <c r="D1" s="284"/>
      <c r="E1" s="284"/>
      <c r="F1" s="284"/>
      <c r="G1" s="284"/>
      <c r="H1" s="284"/>
    </row>
    <row r="2" spans="1:11" ht="18" customHeight="1" x14ac:dyDescent="0.25">
      <c r="A2" s="74"/>
      <c r="B2" s="35"/>
      <c r="C2" s="75"/>
      <c r="D2" s="75"/>
      <c r="E2" s="35"/>
      <c r="F2" s="35"/>
      <c r="G2" s="35"/>
      <c r="H2" s="76"/>
    </row>
    <row r="3" spans="1:11" ht="18" customHeight="1" x14ac:dyDescent="0.25">
      <c r="A3" s="77"/>
      <c r="B3" s="30" t="s">
        <v>111</v>
      </c>
      <c r="C3" s="31" t="str">
        <f>'Summary Information'!B2</f>
        <v>ABC Corp</v>
      </c>
      <c r="D3" s="36"/>
      <c r="E3" s="36"/>
      <c r="F3" s="31" t="str">
        <f>'Summary Information'!B4</f>
        <v>New Zebedee, Michigan, 49069</v>
      </c>
      <c r="G3" s="32" t="s">
        <v>112</v>
      </c>
      <c r="H3" s="33">
        <f>'Summary Information'!B8</f>
        <v>45293</v>
      </c>
      <c r="I3" s="69"/>
      <c r="J3" s="73"/>
      <c r="K3" s="73"/>
    </row>
    <row r="4" spans="1:11" ht="18" customHeight="1" x14ac:dyDescent="0.3">
      <c r="A4" s="74"/>
      <c r="B4" s="35"/>
      <c r="C4" s="36" t="s">
        <v>113</v>
      </c>
      <c r="D4" s="36"/>
      <c r="E4" s="37"/>
      <c r="F4" s="38" t="s">
        <v>114</v>
      </c>
      <c r="G4" s="38"/>
      <c r="H4" s="39"/>
      <c r="J4" s="73"/>
    </row>
    <row r="5" spans="1:11" ht="18" customHeight="1" thickBot="1" x14ac:dyDescent="0.3">
      <c r="A5" s="74"/>
      <c r="B5" s="78"/>
      <c r="C5" s="75"/>
      <c r="D5" s="75"/>
      <c r="E5" s="79"/>
      <c r="F5" s="79"/>
      <c r="G5" s="79"/>
      <c r="H5" s="80"/>
      <c r="J5" s="73"/>
    </row>
    <row r="6" spans="1:11" s="84" customFormat="1" ht="66" customHeight="1" thickBot="1" x14ac:dyDescent="0.35">
      <c r="A6" s="45" t="s">
        <v>115</v>
      </c>
      <c r="B6" s="81" t="s">
        <v>365</v>
      </c>
      <c r="C6" s="82" t="s">
        <v>366</v>
      </c>
      <c r="D6" s="82" t="s">
        <v>118</v>
      </c>
      <c r="E6" s="45" t="str">
        <f>MONTH('Summary Information'!B9)&amp;"/"&amp;DAY('Summary Information'!B9)&amp;"/"&amp;YEAR('Summary Information'!B9)&amp;" Initial Rating (R/Y/G)"</f>
        <v>1/1/2020 Initial Rating (R/Y/G)</v>
      </c>
      <c r="F6" s="45" t="s">
        <v>119</v>
      </c>
      <c r="G6" s="83" t="str">
        <f>MONTH('Summary Information'!B8)&amp;"/"&amp;DAY('Summary Information'!B8)&amp;"/"&amp;YEAR('Summary Information'!B8)&amp;" Current Status (R/Y/G)"</f>
        <v>1/2/2024 Current Status (R/Y/G)</v>
      </c>
      <c r="H6" s="45" t="s">
        <v>120</v>
      </c>
    </row>
    <row r="7" spans="1:11" ht="31.95" customHeight="1" x14ac:dyDescent="0.25">
      <c r="A7" s="285" t="s">
        <v>367</v>
      </c>
      <c r="B7" s="285"/>
      <c r="C7" s="85"/>
      <c r="D7" s="85"/>
      <c r="E7" s="49"/>
      <c r="F7" s="49"/>
      <c r="G7" s="49"/>
      <c r="H7" s="49"/>
      <c r="I7" s="69"/>
    </row>
    <row r="8" spans="1:11" s="88" customFormat="1" ht="34.950000000000003" customHeight="1" outlineLevel="1" x14ac:dyDescent="0.25">
      <c r="A8" s="66" t="s">
        <v>878</v>
      </c>
      <c r="B8" s="107" t="s">
        <v>368</v>
      </c>
      <c r="C8" s="107" t="s">
        <v>879</v>
      </c>
      <c r="D8" s="156" t="s">
        <v>880</v>
      </c>
      <c r="E8" s="86"/>
      <c r="F8" s="87"/>
      <c r="G8" s="53" t="str">
        <f>IF(ISBLANK(E8),"",E8)</f>
        <v/>
      </c>
      <c r="H8" s="87"/>
    </row>
    <row r="9" spans="1:11" s="88" customFormat="1" ht="31.95" customHeight="1" outlineLevel="1" x14ac:dyDescent="0.25">
      <c r="A9" s="66" t="s">
        <v>881</v>
      </c>
      <c r="B9" s="54" t="s">
        <v>368</v>
      </c>
      <c r="C9" s="107" t="s">
        <v>882</v>
      </c>
      <c r="D9" s="160" t="s">
        <v>883</v>
      </c>
      <c r="E9" s="86"/>
      <c r="F9" s="87"/>
      <c r="G9" s="53" t="str">
        <f t="shared" ref="G9:G11" si="0">IF(ISBLANK(E9),"",E9)</f>
        <v/>
      </c>
      <c r="H9" s="87"/>
    </row>
    <row r="10" spans="1:11" s="88" customFormat="1" outlineLevel="1" x14ac:dyDescent="0.25">
      <c r="A10" s="66" t="s">
        <v>884</v>
      </c>
      <c r="B10" s="54" t="s">
        <v>368</v>
      </c>
      <c r="C10" s="107" t="s">
        <v>885</v>
      </c>
      <c r="D10" s="160" t="s">
        <v>886</v>
      </c>
      <c r="E10" s="86"/>
      <c r="F10" s="89"/>
      <c r="G10" s="53" t="str">
        <f t="shared" si="0"/>
        <v/>
      </c>
      <c r="H10" s="89"/>
    </row>
    <row r="11" spans="1:11" s="88" customFormat="1" ht="31.95" customHeight="1" outlineLevel="1" x14ac:dyDescent="0.25">
      <c r="A11" s="66" t="s">
        <v>887</v>
      </c>
      <c r="B11" s="54" t="s">
        <v>368</v>
      </c>
      <c r="C11" s="107" t="s">
        <v>888</v>
      </c>
      <c r="D11" s="160" t="s">
        <v>889</v>
      </c>
      <c r="E11" s="86"/>
      <c r="F11" s="89"/>
      <c r="G11" s="53" t="str">
        <f t="shared" si="0"/>
        <v/>
      </c>
      <c r="H11" s="89"/>
    </row>
    <row r="12" spans="1:11" ht="31.95" customHeight="1" x14ac:dyDescent="0.25">
      <c r="A12" s="286" t="s">
        <v>393</v>
      </c>
      <c r="B12" s="287"/>
      <c r="C12" s="90"/>
      <c r="D12" s="90"/>
      <c r="E12" s="91"/>
      <c r="F12" s="91"/>
      <c r="G12" s="91"/>
      <c r="H12" s="91"/>
      <c r="I12" s="69"/>
    </row>
    <row r="13" spans="1:11" s="88" customFormat="1" ht="26.4" outlineLevel="1" x14ac:dyDescent="0.25">
      <c r="A13" s="66" t="s">
        <v>890</v>
      </c>
      <c r="B13" s="111" t="s">
        <v>891</v>
      </c>
      <c r="C13" s="109" t="s">
        <v>892</v>
      </c>
      <c r="D13" s="157" t="s">
        <v>893</v>
      </c>
      <c r="E13" s="86"/>
      <c r="F13" s="89"/>
      <c r="G13" s="53" t="str">
        <f t="shared" ref="G13:G17" si="1">IF(ISBLANK(E13),"",E13)</f>
        <v/>
      </c>
      <c r="H13" s="89"/>
    </row>
    <row r="14" spans="1:11" s="88" customFormat="1" ht="26.4" outlineLevel="1" x14ac:dyDescent="0.25">
      <c r="A14" s="66" t="s">
        <v>894</v>
      </c>
      <c r="B14" s="111" t="s">
        <v>895</v>
      </c>
      <c r="C14" s="109" t="s">
        <v>896</v>
      </c>
      <c r="D14" s="157" t="s">
        <v>897</v>
      </c>
      <c r="E14" s="86"/>
      <c r="F14" s="89"/>
      <c r="G14" s="53" t="str">
        <f t="shared" si="1"/>
        <v/>
      </c>
      <c r="H14" s="89"/>
    </row>
    <row r="15" spans="1:11" s="88" customFormat="1" ht="34.950000000000003" customHeight="1" outlineLevel="1" x14ac:dyDescent="0.25">
      <c r="A15" s="66" t="s">
        <v>898</v>
      </c>
      <c r="B15" s="111" t="s">
        <v>551</v>
      </c>
      <c r="C15" s="109" t="s">
        <v>899</v>
      </c>
      <c r="D15" s="157"/>
      <c r="E15" s="86"/>
      <c r="F15" s="89"/>
      <c r="G15" s="53" t="str">
        <f t="shared" si="1"/>
        <v/>
      </c>
      <c r="H15" s="89"/>
    </row>
    <row r="16" spans="1:11" s="88" customFormat="1" ht="34.950000000000003" customHeight="1" outlineLevel="1" x14ac:dyDescent="0.25">
      <c r="A16" s="66" t="s">
        <v>900</v>
      </c>
      <c r="B16" s="111" t="s">
        <v>551</v>
      </c>
      <c r="C16" s="109" t="s">
        <v>901</v>
      </c>
      <c r="D16" s="157" t="s">
        <v>902</v>
      </c>
      <c r="E16" s="86"/>
      <c r="F16" s="89"/>
      <c r="G16" s="53" t="str">
        <f t="shared" ref="G16" si="2">IF(ISBLANK(E16),"",E16)</f>
        <v/>
      </c>
      <c r="H16" s="89"/>
    </row>
    <row r="17" spans="1:9" s="88" customFormat="1" ht="34.950000000000003" customHeight="1" outlineLevel="1" x14ac:dyDescent="0.25">
      <c r="A17" s="66" t="s">
        <v>903</v>
      </c>
      <c r="B17" s="100" t="s">
        <v>406</v>
      </c>
      <c r="C17" s="111" t="s">
        <v>904</v>
      </c>
      <c r="D17" s="156" t="s">
        <v>905</v>
      </c>
      <c r="E17" s="86"/>
      <c r="F17" s="89"/>
      <c r="G17" s="53" t="str">
        <f t="shared" si="1"/>
        <v/>
      </c>
      <c r="H17" s="89"/>
    </row>
    <row r="18" spans="1:9" ht="38.4" customHeight="1" x14ac:dyDescent="0.25">
      <c r="A18" s="288" t="s">
        <v>707</v>
      </c>
      <c r="B18" s="288"/>
      <c r="C18" s="90"/>
      <c r="D18" s="90"/>
      <c r="E18" s="91"/>
      <c r="F18" s="93"/>
      <c r="G18" s="93"/>
      <c r="H18" s="93"/>
      <c r="I18" s="69"/>
    </row>
    <row r="19" spans="1:9" s="88" customFormat="1" ht="34.950000000000003" customHeight="1" outlineLevel="1" x14ac:dyDescent="0.25">
      <c r="A19" s="66" t="s">
        <v>906</v>
      </c>
      <c r="B19" s="51" t="s">
        <v>445</v>
      </c>
      <c r="C19" s="54" t="s">
        <v>907</v>
      </c>
      <c r="D19" s="161" t="s">
        <v>908</v>
      </c>
      <c r="E19" s="86"/>
      <c r="F19" s="89"/>
      <c r="G19" s="53" t="str">
        <f t="shared" ref="G19" si="3">IF(ISBLANK(E19),"",E19)</f>
        <v/>
      </c>
      <c r="H19" s="89"/>
    </row>
    <row r="20" spans="1:9" ht="33" customHeight="1" x14ac:dyDescent="0.25">
      <c r="A20" s="289" t="s">
        <v>456</v>
      </c>
      <c r="B20" s="290"/>
      <c r="C20" s="90"/>
      <c r="D20" s="90"/>
      <c r="E20" s="91"/>
      <c r="F20" s="93"/>
      <c r="G20" s="93"/>
      <c r="H20" s="93"/>
      <c r="I20" s="69"/>
    </row>
    <row r="21" spans="1:9" s="88" customFormat="1" ht="33.75" customHeight="1" outlineLevel="1" x14ac:dyDescent="0.25">
      <c r="A21" s="66" t="s">
        <v>909</v>
      </c>
      <c r="B21" s="100" t="s">
        <v>463</v>
      </c>
      <c r="C21" s="100" t="s">
        <v>910</v>
      </c>
      <c r="D21" s="152"/>
      <c r="E21" s="86"/>
      <c r="F21" s="89"/>
      <c r="G21" s="53" t="str">
        <f t="shared" ref="G21:G22" si="4">IF(ISBLANK(E21),"",E21)</f>
        <v/>
      </c>
      <c r="H21" s="89"/>
    </row>
    <row r="22" spans="1:9" s="88" customFormat="1" ht="33.75" customHeight="1" outlineLevel="1" x14ac:dyDescent="0.25">
      <c r="A22" s="66" t="s">
        <v>911</v>
      </c>
      <c r="B22" s="100" t="s">
        <v>463</v>
      </c>
      <c r="C22" s="100" t="s">
        <v>912</v>
      </c>
      <c r="D22" s="152"/>
      <c r="E22" s="86"/>
      <c r="F22" s="89"/>
      <c r="G22" s="53" t="str">
        <f t="shared" si="4"/>
        <v/>
      </c>
      <c r="H22" s="89"/>
    </row>
    <row r="23" spans="1:9" s="88" customFormat="1" ht="31.95" customHeight="1" x14ac:dyDescent="0.25">
      <c r="A23" s="289" t="s">
        <v>471</v>
      </c>
      <c r="B23" s="290"/>
      <c r="C23" s="90"/>
      <c r="D23" s="90"/>
      <c r="E23" s="91"/>
      <c r="F23" s="93"/>
      <c r="G23" s="93"/>
      <c r="H23" s="93"/>
    </row>
    <row r="24" spans="1:9" s="88" customFormat="1" ht="31.95" customHeight="1" outlineLevel="1" x14ac:dyDescent="0.25">
      <c r="A24" s="66" t="s">
        <v>913</v>
      </c>
      <c r="B24" s="54" t="s">
        <v>472</v>
      </c>
      <c r="C24" s="107" t="s">
        <v>914</v>
      </c>
      <c r="D24" s="156" t="s">
        <v>915</v>
      </c>
      <c r="E24" s="86"/>
      <c r="F24" s="89"/>
      <c r="G24" s="53" t="str">
        <f t="shared" ref="G24:G25" si="5">IF(ISBLANK(E24),"",E24)</f>
        <v/>
      </c>
      <c r="H24" s="89"/>
    </row>
    <row r="25" spans="1:9" s="88" customFormat="1" ht="39.75" customHeight="1" outlineLevel="1" x14ac:dyDescent="0.25">
      <c r="A25" s="66" t="s">
        <v>916</v>
      </c>
      <c r="B25" s="54" t="s">
        <v>917</v>
      </c>
      <c r="C25" s="107" t="s">
        <v>918</v>
      </c>
      <c r="D25" s="156" t="s">
        <v>919</v>
      </c>
      <c r="E25" s="86"/>
      <c r="F25" s="89"/>
      <c r="G25" s="53" t="str">
        <f t="shared" si="5"/>
        <v/>
      </c>
      <c r="H25" s="89"/>
    </row>
    <row r="26" spans="1:9" ht="31.95" customHeight="1" x14ac:dyDescent="0.25">
      <c r="A26" s="293" t="s">
        <v>477</v>
      </c>
      <c r="B26" s="293"/>
      <c r="C26" s="90"/>
      <c r="D26" s="90"/>
      <c r="E26" s="91"/>
      <c r="F26" s="93"/>
      <c r="G26" s="93"/>
      <c r="H26" s="93"/>
      <c r="I26" s="69"/>
    </row>
    <row r="27" spans="1:9" s="88" customFormat="1" ht="34.950000000000003" customHeight="1" outlineLevel="1" x14ac:dyDescent="0.25">
      <c r="A27" s="119" t="s">
        <v>920</v>
      </c>
      <c r="B27" s="100" t="s">
        <v>478</v>
      </c>
      <c r="C27" s="100" t="s">
        <v>921</v>
      </c>
      <c r="D27" s="152" t="s">
        <v>922</v>
      </c>
      <c r="E27" s="86"/>
      <c r="F27" s="89"/>
      <c r="G27" s="53" t="str">
        <f t="shared" ref="G27" si="6">IF(ISBLANK(E27),"",E27)</f>
        <v/>
      </c>
      <c r="H27" s="89"/>
    </row>
    <row r="28" spans="1:9" ht="31.95" customHeight="1" x14ac:dyDescent="0.25">
      <c r="A28" s="293" t="s">
        <v>492</v>
      </c>
      <c r="B28" s="293"/>
      <c r="C28" s="90"/>
      <c r="D28" s="90"/>
      <c r="E28" s="91"/>
      <c r="F28" s="93"/>
      <c r="G28" s="93"/>
      <c r="H28" s="93"/>
      <c r="I28" s="69"/>
    </row>
    <row r="29" spans="1:9" s="88" customFormat="1" ht="34.950000000000003" customHeight="1" outlineLevel="1" x14ac:dyDescent="0.25">
      <c r="A29" s="122" t="s">
        <v>923</v>
      </c>
      <c r="B29" s="51" t="s">
        <v>924</v>
      </c>
      <c r="C29" s="111" t="s">
        <v>925</v>
      </c>
      <c r="D29" s="156"/>
      <c r="E29" s="86"/>
      <c r="F29" s="89"/>
      <c r="G29" s="53" t="str">
        <f t="shared" ref="G29" si="7">IF(ISBLANK(E29),"",E29)</f>
        <v/>
      </c>
      <c r="H29" s="89"/>
    </row>
    <row r="30" spans="1:9" ht="31.95" customHeight="1" x14ac:dyDescent="0.25">
      <c r="A30" s="293" t="s">
        <v>495</v>
      </c>
      <c r="B30" s="293"/>
      <c r="C30" s="94"/>
      <c r="D30" s="94"/>
      <c r="E30" s="91"/>
      <c r="F30" s="93"/>
      <c r="G30" s="93"/>
      <c r="H30" s="93"/>
      <c r="I30" s="69"/>
    </row>
    <row r="31" spans="1:9" s="88" customFormat="1" ht="34.950000000000003" customHeight="1" outlineLevel="1" x14ac:dyDescent="0.25">
      <c r="A31" s="66" t="s">
        <v>926</v>
      </c>
      <c r="B31" s="54" t="s">
        <v>498</v>
      </c>
      <c r="C31" s="107" t="s">
        <v>927</v>
      </c>
      <c r="D31" s="156"/>
      <c r="E31" s="86"/>
      <c r="F31" s="89"/>
      <c r="G31" s="53" t="str">
        <f t="shared" ref="G31" si="8">IF(ISBLANK(E31),"",E31)</f>
        <v/>
      </c>
      <c r="H31" s="89"/>
    </row>
    <row r="32" spans="1:9" ht="37.950000000000003" customHeight="1" x14ac:dyDescent="0.25">
      <c r="A32" s="289" t="s">
        <v>928</v>
      </c>
      <c r="B32" s="290"/>
      <c r="C32" s="96"/>
      <c r="D32" s="96"/>
      <c r="E32" s="49"/>
      <c r="F32" s="48"/>
      <c r="G32" s="49"/>
      <c r="H32" s="97"/>
      <c r="I32" s="69"/>
    </row>
    <row r="33" spans="1:9" s="88" customFormat="1" ht="31.95" customHeight="1" outlineLevel="1" x14ac:dyDescent="0.25">
      <c r="A33" s="123" t="s">
        <v>929</v>
      </c>
      <c r="B33" s="124" t="s">
        <v>757</v>
      </c>
      <c r="C33" s="125" t="s">
        <v>930</v>
      </c>
      <c r="D33" s="160" t="s">
        <v>931</v>
      </c>
      <c r="E33" s="86"/>
      <c r="F33" s="95"/>
      <c r="G33" s="53" t="str">
        <f t="shared" ref="G33" si="9">IF(ISBLANK(E33),"",E33)</f>
        <v/>
      </c>
      <c r="H33" s="95"/>
    </row>
    <row r="34" spans="1:9" ht="31.95" customHeight="1" x14ac:dyDescent="0.25">
      <c r="A34" s="286"/>
      <c r="B34" s="287"/>
      <c r="C34" s="96"/>
      <c r="D34" s="96"/>
      <c r="E34" s="49"/>
      <c r="F34" s="48"/>
      <c r="G34" s="49"/>
      <c r="H34" s="97"/>
      <c r="I34" s="69"/>
    </row>
    <row r="36" spans="1:9" ht="21.75" customHeight="1" x14ac:dyDescent="0.25">
      <c r="I36" s="69"/>
    </row>
    <row r="37" spans="1:9" s="72" customFormat="1" ht="17.100000000000001" customHeight="1" x14ac:dyDescent="0.5"/>
    <row r="38" spans="1:9" s="72" customFormat="1" ht="17.100000000000001" customHeight="1" x14ac:dyDescent="0.5"/>
    <row r="39" spans="1:9" s="72" customFormat="1" ht="17.100000000000001" customHeight="1" x14ac:dyDescent="0.5"/>
    <row r="40" spans="1:9" s="72" customFormat="1" ht="17.100000000000001" customHeight="1" x14ac:dyDescent="0.5"/>
    <row r="41" spans="1:9" s="72" customFormat="1" ht="17.100000000000001" customHeight="1" x14ac:dyDescent="0.5"/>
    <row r="42" spans="1:9" s="72" customFormat="1" ht="17.100000000000001" customHeight="1" x14ac:dyDescent="0.5"/>
    <row r="43" spans="1:9" s="72" customFormat="1" ht="17.100000000000001" customHeight="1" x14ac:dyDescent="0.5"/>
    <row r="44" spans="1:9" s="72" customFormat="1" ht="17.100000000000001" customHeight="1" x14ac:dyDescent="0.5"/>
    <row r="45" spans="1:9" s="72" customFormat="1" ht="17.100000000000001" customHeight="1" x14ac:dyDescent="0.5"/>
    <row r="46" spans="1:9" s="72" customFormat="1" ht="15.75" customHeight="1" x14ac:dyDescent="0.5"/>
    <row r="47" spans="1:9" s="72" customFormat="1" ht="17.100000000000001" customHeight="1" x14ac:dyDescent="0.5"/>
    <row r="48" spans="1:9" s="72" customFormat="1" ht="21.75" customHeight="1" x14ac:dyDescent="0.5"/>
  </sheetData>
  <mergeCells count="11">
    <mergeCell ref="A34:B34"/>
    <mergeCell ref="A1:H1"/>
    <mergeCell ref="A7:B7"/>
    <mergeCell ref="A12:B12"/>
    <mergeCell ref="A18:B18"/>
    <mergeCell ref="A20:B20"/>
    <mergeCell ref="A23:B23"/>
    <mergeCell ref="A26:B26"/>
    <mergeCell ref="A28:B28"/>
    <mergeCell ref="A30:B30"/>
    <mergeCell ref="A32:B32"/>
  </mergeCells>
  <conditionalFormatting sqref="C3">
    <cfRule type="cellIs" dxfId="114" priority="151" stopIfTrue="1" operator="equal">
      <formula>0</formula>
    </cfRule>
  </conditionalFormatting>
  <conditionalFormatting sqref="E8:E11">
    <cfRule type="cellIs" dxfId="113" priority="100" stopIfTrue="1" operator="equal">
      <formula>"Red"</formula>
    </cfRule>
    <cfRule type="cellIs" dxfId="112" priority="101" stopIfTrue="1" operator="equal">
      <formula>"Yellow"</formula>
    </cfRule>
    <cfRule type="cellIs" dxfId="111" priority="102" stopIfTrue="1" operator="equal">
      <formula>"Green"</formula>
    </cfRule>
  </conditionalFormatting>
  <conditionalFormatting sqref="E13:E17">
    <cfRule type="cellIs" dxfId="110" priority="4" stopIfTrue="1" operator="equal">
      <formula>"Red"</formula>
    </cfRule>
    <cfRule type="cellIs" dxfId="109" priority="5" stopIfTrue="1" operator="equal">
      <formula>"Yellow"</formula>
    </cfRule>
    <cfRule type="cellIs" dxfId="108" priority="6" stopIfTrue="1" operator="equal">
      <formula>"Green"</formula>
    </cfRule>
  </conditionalFormatting>
  <conditionalFormatting sqref="E19">
    <cfRule type="cellIs" dxfId="107" priority="143" stopIfTrue="1" operator="equal">
      <formula>"Yellow"</formula>
    </cfRule>
    <cfRule type="cellIs" dxfId="106" priority="142" stopIfTrue="1" operator="equal">
      <formula>"Red"</formula>
    </cfRule>
    <cfRule type="cellIs" dxfId="105" priority="144" stopIfTrue="1" operator="equal">
      <formula>"Green"</formula>
    </cfRule>
  </conditionalFormatting>
  <conditionalFormatting sqref="E21:E22 G21:G22">
    <cfRule type="cellIs" dxfId="104" priority="7" stopIfTrue="1" operator="equal">
      <formula>"Red"</formula>
    </cfRule>
    <cfRule type="cellIs" dxfId="103" priority="8" stopIfTrue="1" operator="equal">
      <formula>"Yellow"</formula>
    </cfRule>
    <cfRule type="cellIs" dxfId="102" priority="9" stopIfTrue="1" operator="equal">
      <formula>"Green"</formula>
    </cfRule>
  </conditionalFormatting>
  <conditionalFormatting sqref="E24:E25">
    <cfRule type="cellIs" dxfId="101" priority="141" stopIfTrue="1" operator="equal">
      <formula>"Green"</formula>
    </cfRule>
    <cfRule type="cellIs" dxfId="100" priority="140" stopIfTrue="1" operator="equal">
      <formula>"Yellow"</formula>
    </cfRule>
    <cfRule type="cellIs" dxfId="99" priority="139" stopIfTrue="1" operator="equal">
      <formula>"Red"</formula>
    </cfRule>
  </conditionalFormatting>
  <conditionalFormatting sqref="E27 G27">
    <cfRule type="cellIs" dxfId="98" priority="148" stopIfTrue="1" operator="equal">
      <formula>"Red"</formula>
    </cfRule>
    <cfRule type="cellIs" dxfId="97" priority="149" stopIfTrue="1" operator="equal">
      <formula>"Yellow"</formula>
    </cfRule>
    <cfRule type="cellIs" dxfId="96" priority="150" stopIfTrue="1" operator="equal">
      <formula>"Green"</formula>
    </cfRule>
  </conditionalFormatting>
  <conditionalFormatting sqref="E29">
    <cfRule type="cellIs" dxfId="95" priority="138" stopIfTrue="1" operator="equal">
      <formula>"Green"</formula>
    </cfRule>
    <cfRule type="cellIs" dxfId="94" priority="137" stopIfTrue="1" operator="equal">
      <formula>"Yellow"</formula>
    </cfRule>
    <cfRule type="cellIs" dxfId="93" priority="136" stopIfTrue="1" operator="equal">
      <formula>"Red"</formula>
    </cfRule>
  </conditionalFormatting>
  <conditionalFormatting sqref="E31">
    <cfRule type="cellIs" dxfId="92" priority="133" stopIfTrue="1" operator="equal">
      <formula>"Red"</formula>
    </cfRule>
    <cfRule type="cellIs" dxfId="91" priority="135" stopIfTrue="1" operator="equal">
      <formula>"Green"</formula>
    </cfRule>
    <cfRule type="cellIs" dxfId="90" priority="134" stopIfTrue="1" operator="equal">
      <formula>"Yellow"</formula>
    </cfRule>
  </conditionalFormatting>
  <conditionalFormatting sqref="E33">
    <cfRule type="cellIs" dxfId="89" priority="65" stopIfTrue="1" operator="equal">
      <formula>"Yellow"</formula>
    </cfRule>
    <cfRule type="cellIs" dxfId="88" priority="64" stopIfTrue="1" operator="equal">
      <formula>"Red"</formula>
    </cfRule>
    <cfRule type="cellIs" dxfId="87" priority="66" stopIfTrue="1" operator="equal">
      <formula>"Green"</formula>
    </cfRule>
  </conditionalFormatting>
  <conditionalFormatting sqref="F3:H3">
    <cfRule type="cellIs" dxfId="86" priority="153" stopIfTrue="1" operator="equal">
      <formula>0</formula>
    </cfRule>
  </conditionalFormatting>
  <conditionalFormatting sqref="G8:G11">
    <cfRule type="cellIs" dxfId="85" priority="99" stopIfTrue="1" operator="equal">
      <formula>"Green"</formula>
    </cfRule>
    <cfRule type="cellIs" dxfId="84" priority="97" stopIfTrue="1" operator="equal">
      <formula>"Red"</formula>
    </cfRule>
    <cfRule type="cellIs" dxfId="83" priority="98" stopIfTrue="1" operator="equal">
      <formula>"Yellow"</formula>
    </cfRule>
  </conditionalFormatting>
  <conditionalFormatting sqref="G13:G17">
    <cfRule type="cellIs" dxfId="82" priority="3" stopIfTrue="1" operator="equal">
      <formula>"Green"</formula>
    </cfRule>
    <cfRule type="cellIs" dxfId="81" priority="2" stopIfTrue="1" operator="equal">
      <formula>"Yellow"</formula>
    </cfRule>
    <cfRule type="cellIs" dxfId="80" priority="1" stopIfTrue="1" operator="equal">
      <formula>"Red"</formula>
    </cfRule>
  </conditionalFormatting>
  <conditionalFormatting sqref="G19">
    <cfRule type="cellIs" dxfId="79" priority="122" stopIfTrue="1" operator="equal">
      <formula>"Yellow"</formula>
    </cfRule>
    <cfRule type="cellIs" dxfId="78" priority="121" stopIfTrue="1" operator="equal">
      <formula>"Red"</formula>
    </cfRule>
    <cfRule type="cellIs" dxfId="77" priority="123" stopIfTrue="1" operator="equal">
      <formula>"Green"</formula>
    </cfRule>
  </conditionalFormatting>
  <conditionalFormatting sqref="G24:G25">
    <cfRule type="cellIs" dxfId="76" priority="120" stopIfTrue="1" operator="equal">
      <formula>"Green"</formula>
    </cfRule>
    <cfRule type="cellIs" dxfId="75" priority="119" stopIfTrue="1" operator="equal">
      <formula>"Yellow"</formula>
    </cfRule>
    <cfRule type="cellIs" dxfId="74" priority="118" stopIfTrue="1" operator="equal">
      <formula>"Red"</formula>
    </cfRule>
  </conditionalFormatting>
  <conditionalFormatting sqref="G29">
    <cfRule type="cellIs" dxfId="73" priority="117" stopIfTrue="1" operator="equal">
      <formula>"Green"</formula>
    </cfRule>
    <cfRule type="cellIs" dxfId="72" priority="115" stopIfTrue="1" operator="equal">
      <formula>"Red"</formula>
    </cfRule>
    <cfRule type="cellIs" dxfId="71" priority="116" stopIfTrue="1" operator="equal">
      <formula>"Yellow"</formula>
    </cfRule>
  </conditionalFormatting>
  <conditionalFormatting sqref="G31">
    <cfRule type="cellIs" dxfId="70" priority="114" stopIfTrue="1" operator="equal">
      <formula>"Green"</formula>
    </cfRule>
    <cfRule type="cellIs" dxfId="69" priority="113" stopIfTrue="1" operator="equal">
      <formula>"Yellow"</formula>
    </cfRule>
    <cfRule type="cellIs" dxfId="68" priority="112" stopIfTrue="1" operator="equal">
      <formula>"Red"</formula>
    </cfRule>
  </conditionalFormatting>
  <conditionalFormatting sqref="G33">
    <cfRule type="cellIs" dxfId="67" priority="61" stopIfTrue="1" operator="equal">
      <formula>"Red"</formula>
    </cfRule>
    <cfRule type="cellIs" dxfId="66" priority="63" stopIfTrue="1" operator="equal">
      <formula>"Green"</formula>
    </cfRule>
    <cfRule type="cellIs" dxfId="65" priority="62" stopIfTrue="1" operator="equal">
      <formula>"Yellow"</formula>
    </cfRule>
  </conditionalFormatting>
  <dataValidations count="2">
    <dataValidation type="list" allowBlank="1" showInputMessage="1" showErrorMessage="1" errorTitle="Note" error="Choose from list" prompt="Choose" sqref="G8:G11 G31 G19 G24:G25 G29 G27 G13:G17 G21:G22 G33" xr:uid="{00000000-0002-0000-0700-000001000000}">
      <formula1>"Green,Yellow,Red,N/A"</formula1>
    </dataValidation>
    <dataValidation type="list" allowBlank="1" showInputMessage="1" showErrorMessage="1" errorTitle="Choose" error="Choose from list" promptTitle="Note" prompt="Make UPDATES in Current Status Column ==&gt;" sqref="E31 E19 E24:E25 E29 E8:E11 E27 E13:E17 E21:E22 E33" xr:uid="{00000000-0002-0000-0700-000002000000}">
      <formula1>"Green,Yellow,Red,N/A"</formula1>
    </dataValidation>
  </dataValidations>
  <printOptions horizontalCentered="1"/>
  <pageMargins left="0.7" right="0.7" top="0.75" bottom="0.75" header="0.3" footer="0.3"/>
  <pageSetup scale="26" orientation="portrait" horizontalDpi="300" verticalDpi="300" r:id="rId1"/>
  <headerFooter>
    <oddFooter>&amp;L&amp;F &amp;A&amp;C&amp;P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67F1A-F2D8-4B4A-A07D-57BFC500E723}">
  <dimension ref="A1:K63"/>
  <sheetViews>
    <sheetView zoomScaleNormal="100" workbookViewId="0">
      <selection activeCell="F10" sqref="F10"/>
    </sheetView>
  </sheetViews>
  <sheetFormatPr defaultColWidth="9.109375" defaultRowHeight="13.8" outlineLevelRow="1" x14ac:dyDescent="0.25"/>
  <cols>
    <col min="1" max="1" width="10.77734375" style="73" customWidth="1"/>
    <col min="2" max="2" width="30.77734375" style="73" customWidth="1"/>
    <col min="3" max="4" width="90.77734375" style="73" customWidth="1"/>
    <col min="5" max="5" width="15.77734375" style="73" customWidth="1"/>
    <col min="6" max="6" width="60.77734375" style="73" customWidth="1"/>
    <col min="7" max="7" width="15.77734375" style="73" customWidth="1"/>
    <col min="8" max="8" width="60.77734375" style="73" customWidth="1"/>
    <col min="9" max="9" width="8.88671875" style="73" customWidth="1"/>
    <col min="10" max="11" width="9.109375" style="69"/>
    <col min="12" max="12" width="6.77734375" style="69" customWidth="1"/>
    <col min="13" max="16384" width="9.109375" style="69"/>
  </cols>
  <sheetData>
    <row r="1" spans="1:11" ht="37.200000000000003" customHeight="1" thickBot="1" x14ac:dyDescent="0.3">
      <c r="A1" s="283" t="s">
        <v>932</v>
      </c>
      <c r="B1" s="284"/>
      <c r="C1" s="284"/>
      <c r="D1" s="284"/>
      <c r="E1" s="284"/>
      <c r="F1" s="284"/>
      <c r="G1" s="284"/>
      <c r="H1" s="284"/>
    </row>
    <row r="2" spans="1:11" ht="18" customHeight="1" x14ac:dyDescent="0.25">
      <c r="A2" s="74"/>
      <c r="B2" s="35"/>
      <c r="C2" s="75"/>
      <c r="D2" s="75"/>
      <c r="E2" s="35"/>
      <c r="F2" s="35"/>
      <c r="G2" s="35"/>
      <c r="H2" s="76"/>
    </row>
    <row r="3" spans="1:11" ht="18" customHeight="1" x14ac:dyDescent="0.25">
      <c r="A3" s="77"/>
      <c r="B3" s="30" t="s">
        <v>111</v>
      </c>
      <c r="C3" s="31" t="str">
        <f>'Summary Information'!B2</f>
        <v>ABC Corp</v>
      </c>
      <c r="D3" s="36"/>
      <c r="E3" s="36"/>
      <c r="F3" s="31" t="str">
        <f>'Summary Information'!B4</f>
        <v>New Zebedee, Michigan, 49069</v>
      </c>
      <c r="G3" s="32" t="s">
        <v>112</v>
      </c>
      <c r="H3" s="33">
        <f>'Summary Information'!B8</f>
        <v>45293</v>
      </c>
      <c r="I3" s="69"/>
      <c r="J3" s="73"/>
      <c r="K3" s="73"/>
    </row>
    <row r="4" spans="1:11" ht="18" customHeight="1" x14ac:dyDescent="0.3">
      <c r="A4" s="74"/>
      <c r="B4" s="35"/>
      <c r="C4" s="36" t="s">
        <v>113</v>
      </c>
      <c r="D4" s="36"/>
      <c r="E4" s="37"/>
      <c r="F4" s="38" t="s">
        <v>114</v>
      </c>
      <c r="G4" s="38"/>
      <c r="H4" s="39"/>
      <c r="J4" s="73"/>
    </row>
    <row r="5" spans="1:11" ht="18" customHeight="1" thickBot="1" x14ac:dyDescent="0.3">
      <c r="A5" s="74"/>
      <c r="B5" s="78"/>
      <c r="C5" s="75"/>
      <c r="D5" s="75"/>
      <c r="E5" s="79"/>
      <c r="F5" s="79"/>
      <c r="G5" s="79"/>
      <c r="H5" s="80"/>
      <c r="J5" s="73"/>
    </row>
    <row r="6" spans="1:11" s="84" customFormat="1" ht="66" customHeight="1" thickBot="1" x14ac:dyDescent="0.35">
      <c r="A6" s="45" t="s">
        <v>115</v>
      </c>
      <c r="B6" s="81" t="s">
        <v>365</v>
      </c>
      <c r="C6" s="82" t="s">
        <v>366</v>
      </c>
      <c r="D6" s="82" t="s">
        <v>118</v>
      </c>
      <c r="E6" s="45" t="str">
        <f>MONTH('Summary Information'!B9)&amp;"/"&amp;DAY('Summary Information'!B9)&amp;"/"&amp;YEAR('Summary Information'!B9)&amp;" Initial Rating (R/Y/G)"</f>
        <v>1/1/2020 Initial Rating (R/Y/G)</v>
      </c>
      <c r="F6" s="45" t="s">
        <v>119</v>
      </c>
      <c r="G6" s="83" t="str">
        <f>MONTH('Summary Information'!B8)&amp;"/"&amp;DAY('Summary Information'!B8)&amp;"/"&amp;YEAR('Summary Information'!B8)&amp;" Current Status (R/Y/G)"</f>
        <v>1/2/2024 Current Status (R/Y/G)</v>
      </c>
      <c r="H6" s="45" t="s">
        <v>120</v>
      </c>
    </row>
    <row r="7" spans="1:11" ht="31.95" customHeight="1" x14ac:dyDescent="0.25">
      <c r="A7" s="285" t="s">
        <v>367</v>
      </c>
      <c r="B7" s="285"/>
      <c r="C7" s="85"/>
      <c r="D7" s="85"/>
      <c r="E7" s="49"/>
      <c r="F7" s="49"/>
      <c r="G7" s="49"/>
      <c r="H7" s="49"/>
      <c r="I7" s="69"/>
    </row>
    <row r="8" spans="1:11" s="88" customFormat="1" ht="52.8" outlineLevel="1" x14ac:dyDescent="0.25">
      <c r="A8" s="166" t="s">
        <v>933</v>
      </c>
      <c r="B8" s="164" t="s">
        <v>368</v>
      </c>
      <c r="C8" s="164" t="s">
        <v>934</v>
      </c>
      <c r="D8" s="164" t="s">
        <v>935</v>
      </c>
      <c r="E8" s="86"/>
      <c r="F8" s="87"/>
      <c r="G8" s="53" t="str">
        <f>IF(ISBLANK(E8),"",E8)</f>
        <v/>
      </c>
      <c r="H8" s="87"/>
    </row>
    <row r="9" spans="1:11" s="88" customFormat="1" ht="31.95" customHeight="1" outlineLevel="1" x14ac:dyDescent="0.25">
      <c r="A9" s="166" t="s">
        <v>936</v>
      </c>
      <c r="B9" s="164" t="s">
        <v>368</v>
      </c>
      <c r="C9" s="164" t="s">
        <v>937</v>
      </c>
      <c r="D9" s="156" t="s">
        <v>370</v>
      </c>
      <c r="E9" s="86"/>
      <c r="F9" s="87"/>
      <c r="G9" s="53" t="str">
        <f t="shared" ref="G9:G11" si="0">IF(ISBLANK(E9),"",E9)</f>
        <v/>
      </c>
      <c r="H9" s="87"/>
    </row>
    <row r="10" spans="1:11" s="88" customFormat="1" ht="26.4" outlineLevel="1" x14ac:dyDescent="0.25">
      <c r="A10" s="166" t="s">
        <v>938</v>
      </c>
      <c r="B10" s="164" t="s">
        <v>368</v>
      </c>
      <c r="C10" s="164" t="s">
        <v>939</v>
      </c>
      <c r="D10" s="160" t="s">
        <v>940</v>
      </c>
      <c r="E10" s="86"/>
      <c r="F10" s="89"/>
      <c r="G10" s="53" t="str">
        <f t="shared" si="0"/>
        <v/>
      </c>
      <c r="H10" s="89"/>
    </row>
    <row r="11" spans="1:11" s="88" customFormat="1" ht="31.95" customHeight="1" outlineLevel="1" x14ac:dyDescent="0.25">
      <c r="A11" s="166" t="s">
        <v>941</v>
      </c>
      <c r="B11" s="164" t="s">
        <v>368</v>
      </c>
      <c r="C11" s="164" t="s">
        <v>942</v>
      </c>
      <c r="D11" s="160" t="s">
        <v>943</v>
      </c>
      <c r="E11" s="86"/>
      <c r="F11" s="89"/>
      <c r="G11" s="53" t="str">
        <f t="shared" si="0"/>
        <v/>
      </c>
      <c r="H11" s="89"/>
    </row>
    <row r="12" spans="1:11" ht="31.95" customHeight="1" x14ac:dyDescent="0.25">
      <c r="A12" s="286" t="s">
        <v>393</v>
      </c>
      <c r="B12" s="287"/>
      <c r="C12" s="90"/>
      <c r="D12" s="90"/>
      <c r="E12" s="91"/>
      <c r="F12" s="91"/>
      <c r="G12" s="91"/>
      <c r="H12" s="91"/>
      <c r="I12" s="69"/>
    </row>
    <row r="13" spans="1:11" s="88" customFormat="1" ht="26.4" outlineLevel="1" x14ac:dyDescent="0.25">
      <c r="A13" s="167" t="s">
        <v>944</v>
      </c>
      <c r="B13" s="165" t="s">
        <v>891</v>
      </c>
      <c r="C13" s="165" t="s">
        <v>945</v>
      </c>
      <c r="D13" s="157" t="s">
        <v>946</v>
      </c>
      <c r="E13" s="86"/>
      <c r="F13" s="89"/>
      <c r="G13" s="53" t="str">
        <f t="shared" ref="G13:G20" si="1">IF(ISBLANK(E13),"",E13)</f>
        <v/>
      </c>
      <c r="H13" s="89"/>
    </row>
    <row r="14" spans="1:11" s="88" customFormat="1" ht="34.950000000000003" customHeight="1" outlineLevel="1" x14ac:dyDescent="0.25">
      <c r="A14" s="167" t="s">
        <v>947</v>
      </c>
      <c r="B14" s="165" t="s">
        <v>551</v>
      </c>
      <c r="C14" s="165" t="s">
        <v>948</v>
      </c>
      <c r="D14" s="165" t="s">
        <v>949</v>
      </c>
      <c r="E14" s="86"/>
      <c r="F14" s="89"/>
      <c r="G14" s="53" t="str">
        <f>IF(ISBLANK(E14),"",E14)</f>
        <v/>
      </c>
      <c r="H14" s="89"/>
    </row>
    <row r="15" spans="1:11" s="88" customFormat="1" ht="34.950000000000003" customHeight="1" outlineLevel="1" x14ac:dyDescent="0.25">
      <c r="A15" s="167" t="s">
        <v>950</v>
      </c>
      <c r="B15" s="165" t="s">
        <v>951</v>
      </c>
      <c r="C15" s="165" t="s">
        <v>952</v>
      </c>
      <c r="D15" s="165" t="s">
        <v>953</v>
      </c>
      <c r="E15" s="86"/>
      <c r="F15" s="89"/>
      <c r="G15" s="53" t="str">
        <f>IF(ISBLANK(E15),"",E15)</f>
        <v/>
      </c>
      <c r="H15" s="89"/>
    </row>
    <row r="16" spans="1:11" s="88" customFormat="1" ht="26.4" outlineLevel="1" x14ac:dyDescent="0.25">
      <c r="A16" s="167" t="s">
        <v>954</v>
      </c>
      <c r="B16" s="165" t="s">
        <v>951</v>
      </c>
      <c r="C16" s="165" t="s">
        <v>955</v>
      </c>
      <c r="D16" s="165" t="s">
        <v>956</v>
      </c>
      <c r="E16" s="86"/>
      <c r="F16" s="89"/>
      <c r="G16" s="53" t="str">
        <f t="shared" si="1"/>
        <v/>
      </c>
      <c r="H16" s="89"/>
    </row>
    <row r="17" spans="1:9" s="88" customFormat="1" ht="34.950000000000003" customHeight="1" outlineLevel="1" x14ac:dyDescent="0.25">
      <c r="A17" s="167" t="s">
        <v>957</v>
      </c>
      <c r="B17" s="165" t="s">
        <v>951</v>
      </c>
      <c r="C17" s="165" t="s">
        <v>958</v>
      </c>
      <c r="D17" s="165" t="s">
        <v>959</v>
      </c>
      <c r="E17" s="86"/>
      <c r="F17" s="89"/>
      <c r="G17" s="53" t="str">
        <f t="shared" ref="G17" si="2">IF(ISBLANK(E17),"",E17)</f>
        <v/>
      </c>
      <c r="H17" s="89"/>
    </row>
    <row r="18" spans="1:9" s="88" customFormat="1" ht="34.950000000000003" customHeight="1" outlineLevel="1" x14ac:dyDescent="0.25">
      <c r="A18" s="167" t="s">
        <v>960</v>
      </c>
      <c r="B18" s="165" t="s">
        <v>951</v>
      </c>
      <c r="C18" s="165" t="s">
        <v>961</v>
      </c>
      <c r="D18" s="165" t="s">
        <v>962</v>
      </c>
      <c r="E18" s="86"/>
      <c r="F18" s="89"/>
      <c r="G18" s="53" t="str">
        <f t="shared" si="1"/>
        <v/>
      </c>
      <c r="H18" s="89"/>
    </row>
    <row r="19" spans="1:9" s="88" customFormat="1" ht="34.950000000000003" customHeight="1" outlineLevel="1" x14ac:dyDescent="0.25">
      <c r="A19" s="167" t="s">
        <v>963</v>
      </c>
      <c r="B19" s="165" t="s">
        <v>154</v>
      </c>
      <c r="C19" s="165" t="s">
        <v>964</v>
      </c>
      <c r="D19" s="165" t="s">
        <v>965</v>
      </c>
      <c r="E19" s="86"/>
      <c r="F19" s="89"/>
      <c r="G19" s="53" t="str">
        <f t="shared" si="1"/>
        <v/>
      </c>
      <c r="H19" s="89"/>
    </row>
    <row r="20" spans="1:9" s="88" customFormat="1" ht="34.950000000000003" customHeight="1" outlineLevel="1" x14ac:dyDescent="0.25">
      <c r="A20" s="167" t="s">
        <v>966</v>
      </c>
      <c r="B20" s="165" t="s">
        <v>420</v>
      </c>
      <c r="C20" s="165" t="s">
        <v>705</v>
      </c>
      <c r="D20" s="165" t="s">
        <v>706</v>
      </c>
      <c r="E20" s="86"/>
      <c r="F20" s="89"/>
      <c r="G20" s="53" t="str">
        <f t="shared" si="1"/>
        <v/>
      </c>
      <c r="H20" s="89"/>
    </row>
    <row r="21" spans="1:9" ht="38.4" customHeight="1" x14ac:dyDescent="0.25">
      <c r="A21" s="288" t="s">
        <v>707</v>
      </c>
      <c r="B21" s="288"/>
      <c r="C21" s="90"/>
      <c r="D21" s="90"/>
      <c r="E21" s="91"/>
      <c r="F21" s="93"/>
      <c r="G21" s="93"/>
      <c r="H21" s="93"/>
      <c r="I21" s="69"/>
    </row>
    <row r="22" spans="1:9" s="88" customFormat="1" ht="34.950000000000003" customHeight="1" outlineLevel="1" x14ac:dyDescent="0.25">
      <c r="A22" s="166" t="s">
        <v>967</v>
      </c>
      <c r="B22" s="164" t="s">
        <v>445</v>
      </c>
      <c r="C22" s="164" t="s">
        <v>968</v>
      </c>
      <c r="D22" s="161" t="s">
        <v>969</v>
      </c>
      <c r="E22" s="86"/>
      <c r="F22" s="89"/>
      <c r="G22" s="53" t="str">
        <f t="shared" ref="G22:G24" si="3">IF(ISBLANK(E22),"",E22)</f>
        <v/>
      </c>
      <c r="H22" s="89"/>
    </row>
    <row r="23" spans="1:9" s="88" customFormat="1" ht="39.6" outlineLevel="1" x14ac:dyDescent="0.25">
      <c r="A23" s="166" t="s">
        <v>970</v>
      </c>
      <c r="B23" s="164" t="s">
        <v>445</v>
      </c>
      <c r="C23" s="164" t="s">
        <v>971</v>
      </c>
      <c r="D23" s="152" t="s">
        <v>972</v>
      </c>
      <c r="E23" s="86"/>
      <c r="F23" s="89"/>
      <c r="G23" s="53" t="str">
        <f t="shared" ref="G23" si="4">IF(ISBLANK(E23),"",E23)</f>
        <v/>
      </c>
      <c r="H23" s="89"/>
    </row>
    <row r="24" spans="1:9" s="88" customFormat="1" ht="34.950000000000003" customHeight="1" outlineLevel="1" x14ac:dyDescent="0.25">
      <c r="A24" s="166" t="s">
        <v>973</v>
      </c>
      <c r="B24" s="164" t="s">
        <v>445</v>
      </c>
      <c r="C24" s="164" t="s">
        <v>974</v>
      </c>
      <c r="D24" s="152" t="s">
        <v>975</v>
      </c>
      <c r="E24" s="86"/>
      <c r="F24" s="89"/>
      <c r="G24" s="53" t="str">
        <f t="shared" si="3"/>
        <v/>
      </c>
      <c r="H24" s="89"/>
    </row>
    <row r="25" spans="1:9" ht="33" customHeight="1" x14ac:dyDescent="0.25">
      <c r="A25" s="289" t="s">
        <v>456</v>
      </c>
      <c r="B25" s="290"/>
      <c r="C25" s="90"/>
      <c r="D25" s="90"/>
      <c r="E25" s="91"/>
      <c r="F25" s="93"/>
      <c r="G25" s="93"/>
      <c r="H25" s="93"/>
      <c r="I25" s="69"/>
    </row>
    <row r="26" spans="1:9" s="88" customFormat="1" ht="33.75" customHeight="1" outlineLevel="1" x14ac:dyDescent="0.25">
      <c r="A26" s="166" t="s">
        <v>976</v>
      </c>
      <c r="B26" s="164" t="s">
        <v>463</v>
      </c>
      <c r="C26" s="164" t="s">
        <v>977</v>
      </c>
      <c r="D26" s="164" t="s">
        <v>978</v>
      </c>
      <c r="E26" s="86"/>
      <c r="F26" s="89"/>
      <c r="G26" s="53" t="str">
        <f t="shared" ref="G26:G30" si="5">IF(ISBLANK(E26),"",E26)</f>
        <v/>
      </c>
      <c r="H26" s="89"/>
    </row>
    <row r="27" spans="1:9" s="88" customFormat="1" ht="33.75" customHeight="1" outlineLevel="1" x14ac:dyDescent="0.25">
      <c r="A27" s="166" t="s">
        <v>979</v>
      </c>
      <c r="B27" s="164" t="s">
        <v>463</v>
      </c>
      <c r="C27" s="164" t="s">
        <v>980</v>
      </c>
      <c r="D27" s="164" t="s">
        <v>981</v>
      </c>
      <c r="E27" s="86"/>
      <c r="F27" s="89"/>
      <c r="G27" s="53" t="str">
        <f t="shared" si="5"/>
        <v/>
      </c>
      <c r="H27" s="89"/>
    </row>
    <row r="28" spans="1:9" s="88" customFormat="1" ht="33.75" customHeight="1" outlineLevel="1" x14ac:dyDescent="0.25">
      <c r="A28" s="166" t="s">
        <v>982</v>
      </c>
      <c r="B28" s="164" t="s">
        <v>716</v>
      </c>
      <c r="C28" s="164" t="s">
        <v>717</v>
      </c>
      <c r="D28" s="164" t="s">
        <v>718</v>
      </c>
      <c r="E28" s="86"/>
      <c r="F28" s="89"/>
      <c r="G28" s="53" t="str">
        <f t="shared" si="5"/>
        <v/>
      </c>
      <c r="H28" s="89"/>
    </row>
    <row r="29" spans="1:9" s="88" customFormat="1" ht="39.6" outlineLevel="1" x14ac:dyDescent="0.25">
      <c r="A29" s="166" t="s">
        <v>983</v>
      </c>
      <c r="B29" s="164" t="s">
        <v>463</v>
      </c>
      <c r="C29" s="164" t="s">
        <v>984</v>
      </c>
      <c r="D29" s="164" t="s">
        <v>721</v>
      </c>
      <c r="E29" s="86"/>
      <c r="F29" s="89"/>
      <c r="G29" s="53" t="str">
        <f t="shared" si="5"/>
        <v/>
      </c>
      <c r="H29" s="89"/>
    </row>
    <row r="30" spans="1:9" s="88" customFormat="1" ht="33.75" customHeight="1" outlineLevel="1" x14ac:dyDescent="0.25">
      <c r="A30" s="166" t="s">
        <v>985</v>
      </c>
      <c r="B30" s="164" t="s">
        <v>463</v>
      </c>
      <c r="C30" s="164" t="s">
        <v>986</v>
      </c>
      <c r="D30" s="164" t="s">
        <v>724</v>
      </c>
      <c r="E30" s="86"/>
      <c r="F30" s="89"/>
      <c r="G30" s="53" t="str">
        <f t="shared" si="5"/>
        <v/>
      </c>
      <c r="H30" s="89"/>
    </row>
    <row r="31" spans="1:9" s="88" customFormat="1" ht="31.95" customHeight="1" x14ac:dyDescent="0.25">
      <c r="A31" s="289" t="s">
        <v>471</v>
      </c>
      <c r="B31" s="290"/>
      <c r="C31" s="90"/>
      <c r="D31" s="90"/>
      <c r="E31" s="91"/>
      <c r="F31" s="93"/>
      <c r="G31" s="93"/>
      <c r="H31" s="93"/>
    </row>
    <row r="32" spans="1:9" s="88" customFormat="1" ht="31.95" customHeight="1" outlineLevel="1" x14ac:dyDescent="0.25">
      <c r="A32" s="166" t="s">
        <v>987</v>
      </c>
      <c r="B32" s="169" t="s">
        <v>472</v>
      </c>
      <c r="C32" s="169" t="s">
        <v>988</v>
      </c>
      <c r="D32" s="169" t="s">
        <v>989</v>
      </c>
      <c r="E32" s="86"/>
      <c r="F32" s="89"/>
      <c r="G32" s="53" t="str">
        <f t="shared" ref="G32" si="6">IF(ISBLANK(E32),"",E32)</f>
        <v/>
      </c>
      <c r="H32" s="89"/>
    </row>
    <row r="33" spans="1:9" ht="31.95" customHeight="1" x14ac:dyDescent="0.25">
      <c r="A33" s="293" t="s">
        <v>477</v>
      </c>
      <c r="B33" s="293"/>
      <c r="C33" s="90"/>
      <c r="D33" s="90"/>
      <c r="E33" s="91"/>
      <c r="F33" s="93"/>
      <c r="G33" s="93"/>
      <c r="H33" s="93"/>
      <c r="I33" s="69"/>
    </row>
    <row r="34" spans="1:9" s="88" customFormat="1" ht="34.950000000000003" customHeight="1" outlineLevel="1" x14ac:dyDescent="0.25">
      <c r="A34" s="166" t="s">
        <v>990</v>
      </c>
      <c r="B34" s="152" t="s">
        <v>481</v>
      </c>
      <c r="C34" s="152" t="s">
        <v>991</v>
      </c>
      <c r="D34" s="152" t="s">
        <v>992</v>
      </c>
      <c r="E34" s="86"/>
      <c r="F34" s="89"/>
      <c r="G34" s="53" t="str">
        <f t="shared" ref="G34:G39" si="7">IF(ISBLANK(E34),"",E34)</f>
        <v/>
      </c>
      <c r="H34" s="89"/>
    </row>
    <row r="35" spans="1:9" s="88" customFormat="1" ht="31.95" customHeight="1" outlineLevel="1" x14ac:dyDescent="0.25">
      <c r="A35" s="166" t="s">
        <v>993</v>
      </c>
      <c r="B35" s="114" t="s">
        <v>484</v>
      </c>
      <c r="C35" s="115" t="s">
        <v>485</v>
      </c>
      <c r="D35" s="115"/>
      <c r="E35" s="86"/>
      <c r="F35" s="101"/>
      <c r="G35" s="53" t="str">
        <f t="shared" si="7"/>
        <v/>
      </c>
      <c r="H35" s="101"/>
    </row>
    <row r="36" spans="1:9" s="88" customFormat="1" ht="22.2" customHeight="1" outlineLevel="1" x14ac:dyDescent="0.25">
      <c r="A36" s="113"/>
      <c r="B36" s="163" t="s">
        <v>994</v>
      </c>
      <c r="C36" s="117" t="s">
        <v>487</v>
      </c>
      <c r="D36" s="192" t="s">
        <v>995</v>
      </c>
      <c r="E36" s="86"/>
      <c r="F36" s="101"/>
      <c r="G36" s="53" t="str">
        <f t="shared" si="7"/>
        <v/>
      </c>
      <c r="H36" s="101"/>
    </row>
    <row r="37" spans="1:9" s="88" customFormat="1" ht="22.2" customHeight="1" outlineLevel="1" x14ac:dyDescent="0.25">
      <c r="A37" s="113"/>
      <c r="B37" s="163" t="s">
        <v>996</v>
      </c>
      <c r="C37" s="116"/>
      <c r="D37" s="116"/>
      <c r="E37" s="86"/>
      <c r="F37" s="101"/>
      <c r="G37" s="53" t="str">
        <f t="shared" si="7"/>
        <v/>
      </c>
      <c r="H37" s="101"/>
    </row>
    <row r="38" spans="1:9" s="88" customFormat="1" ht="22.2" customHeight="1" outlineLevel="1" x14ac:dyDescent="0.25">
      <c r="A38" s="113"/>
      <c r="B38" s="163" t="s">
        <v>997</v>
      </c>
      <c r="C38" s="116"/>
      <c r="D38" s="116"/>
      <c r="E38" s="86"/>
      <c r="F38" s="101"/>
      <c r="G38" s="53" t="str">
        <f t="shared" si="7"/>
        <v/>
      </c>
      <c r="H38" s="101"/>
    </row>
    <row r="39" spans="1:9" s="88" customFormat="1" ht="22.2" customHeight="1" outlineLevel="1" x14ac:dyDescent="0.25">
      <c r="A39" s="113"/>
      <c r="B39" s="163" t="s">
        <v>998</v>
      </c>
      <c r="C39" s="116"/>
      <c r="D39" s="116"/>
      <c r="E39" s="86"/>
      <c r="F39" s="101"/>
      <c r="G39" s="53" t="str">
        <f t="shared" si="7"/>
        <v/>
      </c>
      <c r="H39" s="101"/>
    </row>
    <row r="40" spans="1:9" ht="31.95" customHeight="1" x14ac:dyDescent="0.25">
      <c r="A40" s="293" t="s">
        <v>492</v>
      </c>
      <c r="B40" s="293"/>
      <c r="C40" s="90"/>
      <c r="D40" s="90"/>
      <c r="E40" s="91"/>
      <c r="F40" s="93"/>
      <c r="G40" s="93"/>
      <c r="H40" s="93"/>
      <c r="I40" s="69"/>
    </row>
    <row r="41" spans="1:9" s="88" customFormat="1" ht="34.950000000000003" customHeight="1" outlineLevel="1" x14ac:dyDescent="0.25">
      <c r="A41" s="168" t="s">
        <v>999</v>
      </c>
      <c r="B41" s="152" t="s">
        <v>924</v>
      </c>
      <c r="C41" s="152" t="s">
        <v>1000</v>
      </c>
      <c r="D41" s="156" t="s">
        <v>1001</v>
      </c>
      <c r="E41" s="86"/>
      <c r="F41" s="89"/>
      <c r="G41" s="53" t="str">
        <f t="shared" ref="G41" si="8">IF(ISBLANK(E41),"",E41)</f>
        <v/>
      </c>
      <c r="H41" s="89"/>
    </row>
    <row r="42" spans="1:9" ht="31.95" customHeight="1" x14ac:dyDescent="0.25">
      <c r="A42" s="293" t="s">
        <v>495</v>
      </c>
      <c r="B42" s="293"/>
      <c r="C42" s="94"/>
      <c r="D42" s="94"/>
      <c r="E42" s="91"/>
      <c r="F42" s="93"/>
      <c r="G42" s="93"/>
      <c r="H42" s="93"/>
      <c r="I42" s="69"/>
    </row>
    <row r="43" spans="1:9" s="88" customFormat="1" ht="39.6" outlineLevel="1" x14ac:dyDescent="0.25">
      <c r="A43" s="168" t="s">
        <v>1002</v>
      </c>
      <c r="B43" s="152" t="s">
        <v>498</v>
      </c>
      <c r="C43" s="152" t="s">
        <v>1003</v>
      </c>
      <c r="D43" s="156"/>
      <c r="E43" s="86"/>
      <c r="F43" s="89"/>
      <c r="G43" s="53" t="str">
        <f t="shared" ref="G43:G46" si="9">IF(ISBLANK(E43),"",E43)</f>
        <v/>
      </c>
      <c r="H43" s="89"/>
    </row>
    <row r="44" spans="1:9" s="88" customFormat="1" ht="39.6" outlineLevel="1" x14ac:dyDescent="0.25">
      <c r="A44" s="168" t="s">
        <v>1004</v>
      </c>
      <c r="B44" s="152" t="s">
        <v>498</v>
      </c>
      <c r="C44" s="152" t="s">
        <v>1005</v>
      </c>
      <c r="D44" s="156"/>
      <c r="E44" s="86"/>
      <c r="F44" s="89"/>
      <c r="G44" s="53" t="str">
        <f t="shared" si="9"/>
        <v/>
      </c>
      <c r="H44" s="89"/>
    </row>
    <row r="45" spans="1:9" s="88" customFormat="1" ht="39.6" outlineLevel="1" x14ac:dyDescent="0.25">
      <c r="A45" s="168" t="s">
        <v>1006</v>
      </c>
      <c r="B45" s="152" t="s">
        <v>498</v>
      </c>
      <c r="C45" s="152" t="s">
        <v>1007</v>
      </c>
      <c r="D45" s="156"/>
      <c r="E45" s="86"/>
      <c r="F45" s="89"/>
      <c r="G45" s="53" t="str">
        <f t="shared" ref="G45" si="10">IF(ISBLANK(E45),"",E45)</f>
        <v/>
      </c>
      <c r="H45" s="89"/>
    </row>
    <row r="46" spans="1:9" s="88" customFormat="1" ht="26.4" outlineLevel="1" x14ac:dyDescent="0.25">
      <c r="A46" s="168" t="s">
        <v>1008</v>
      </c>
      <c r="B46" s="152" t="s">
        <v>498</v>
      </c>
      <c r="C46" s="152" t="s">
        <v>1009</v>
      </c>
      <c r="D46" s="156" t="s">
        <v>1010</v>
      </c>
      <c r="E46" s="86"/>
      <c r="F46" s="89"/>
      <c r="G46" s="53" t="str">
        <f t="shared" si="9"/>
        <v/>
      </c>
      <c r="H46" s="89"/>
    </row>
    <row r="47" spans="1:9" ht="37.950000000000003" customHeight="1" x14ac:dyDescent="0.25">
      <c r="A47" s="289" t="s">
        <v>928</v>
      </c>
      <c r="B47" s="290"/>
      <c r="C47" s="96"/>
      <c r="D47" s="96"/>
      <c r="E47" s="49"/>
      <c r="F47" s="48"/>
      <c r="G47" s="49"/>
      <c r="H47" s="97"/>
      <c r="I47" s="69"/>
    </row>
    <row r="48" spans="1:9" s="88" customFormat="1" ht="31.95" customHeight="1" outlineLevel="1" x14ac:dyDescent="0.25">
      <c r="A48" s="168" t="s">
        <v>1011</v>
      </c>
      <c r="B48" s="152" t="s">
        <v>757</v>
      </c>
      <c r="C48" s="152" t="s">
        <v>1012</v>
      </c>
      <c r="D48" s="160" t="s">
        <v>1013</v>
      </c>
      <c r="E48" s="86"/>
      <c r="F48" s="95"/>
      <c r="G48" s="53" t="str">
        <f t="shared" ref="G48" si="11">IF(ISBLANK(E48),"",E48)</f>
        <v/>
      </c>
      <c r="H48" s="95"/>
    </row>
    <row r="49" spans="1:9" ht="31.95" customHeight="1" x14ac:dyDescent="0.25">
      <c r="A49" s="286"/>
      <c r="B49" s="287"/>
      <c r="C49" s="96"/>
      <c r="D49" s="96"/>
      <c r="E49" s="49"/>
      <c r="F49" s="48"/>
      <c r="G49" s="49"/>
      <c r="H49" s="97"/>
      <c r="I49" s="69"/>
    </row>
    <row r="51" spans="1:9" ht="21.75" customHeight="1" x14ac:dyDescent="0.25">
      <c r="I51" s="69"/>
    </row>
    <row r="52" spans="1:9" s="72" customFormat="1" ht="17.100000000000001" customHeight="1" x14ac:dyDescent="0.5"/>
    <row r="53" spans="1:9" s="72" customFormat="1" ht="17.100000000000001" customHeight="1" x14ac:dyDescent="0.5"/>
    <row r="54" spans="1:9" s="72" customFormat="1" ht="17.100000000000001" customHeight="1" x14ac:dyDescent="0.5"/>
    <row r="55" spans="1:9" s="72" customFormat="1" ht="17.100000000000001" customHeight="1" x14ac:dyDescent="0.5"/>
    <row r="56" spans="1:9" s="72" customFormat="1" ht="17.100000000000001" customHeight="1" x14ac:dyDescent="0.5"/>
    <row r="57" spans="1:9" s="72" customFormat="1" ht="17.100000000000001" customHeight="1" x14ac:dyDescent="0.5"/>
    <row r="58" spans="1:9" s="72" customFormat="1" ht="17.100000000000001" customHeight="1" x14ac:dyDescent="0.5"/>
    <row r="59" spans="1:9" s="72" customFormat="1" ht="17.100000000000001" customHeight="1" x14ac:dyDescent="0.5"/>
    <row r="60" spans="1:9" s="72" customFormat="1" ht="17.100000000000001" customHeight="1" x14ac:dyDescent="0.5"/>
    <row r="61" spans="1:9" s="72" customFormat="1" ht="15.75" customHeight="1" x14ac:dyDescent="0.5"/>
    <row r="62" spans="1:9" s="72" customFormat="1" ht="17.100000000000001" customHeight="1" x14ac:dyDescent="0.5"/>
    <row r="63" spans="1:9" s="72" customFormat="1" ht="21.75" customHeight="1" x14ac:dyDescent="0.5"/>
  </sheetData>
  <mergeCells count="11">
    <mergeCell ref="A31:B31"/>
    <mergeCell ref="A1:H1"/>
    <mergeCell ref="A7:B7"/>
    <mergeCell ref="A12:B12"/>
    <mergeCell ref="A21:B21"/>
    <mergeCell ref="A25:B25"/>
    <mergeCell ref="A33:B33"/>
    <mergeCell ref="A40:B40"/>
    <mergeCell ref="A42:B42"/>
    <mergeCell ref="A47:B47"/>
    <mergeCell ref="A49:B49"/>
  </mergeCells>
  <conditionalFormatting sqref="C3">
    <cfRule type="cellIs" dxfId="64" priority="157" stopIfTrue="1" operator="equal">
      <formula>0</formula>
    </cfRule>
  </conditionalFormatting>
  <conditionalFormatting sqref="E8:E11">
    <cfRule type="cellIs" dxfId="63" priority="54" stopIfTrue="1" operator="equal">
      <formula>"Green"</formula>
    </cfRule>
    <cfRule type="cellIs" dxfId="62" priority="53" stopIfTrue="1" operator="equal">
      <formula>"Yellow"</formula>
    </cfRule>
    <cfRule type="cellIs" dxfId="61" priority="52" stopIfTrue="1" operator="equal">
      <formula>"Red"</formula>
    </cfRule>
  </conditionalFormatting>
  <conditionalFormatting sqref="E13:E20">
    <cfRule type="cellIs" dxfId="60" priority="11" stopIfTrue="1" operator="equal">
      <formula>"Yellow"</formula>
    </cfRule>
    <cfRule type="cellIs" dxfId="59" priority="10" stopIfTrue="1" operator="equal">
      <formula>"Red"</formula>
    </cfRule>
    <cfRule type="cellIs" dxfId="58" priority="12" stopIfTrue="1" operator="equal">
      <formula>"Green"</formula>
    </cfRule>
  </conditionalFormatting>
  <conditionalFormatting sqref="E14">
    <cfRule type="cellIs" dxfId="57" priority="153" stopIfTrue="1" operator="equal">
      <formula>"Green"</formula>
    </cfRule>
    <cfRule type="cellIs" dxfId="56" priority="152" stopIfTrue="1" operator="equal">
      <formula>"Yellow"</formula>
    </cfRule>
    <cfRule type="cellIs" dxfId="55" priority="151" stopIfTrue="1" operator="equal">
      <formula>"Red"</formula>
    </cfRule>
  </conditionalFormatting>
  <conditionalFormatting sqref="E15">
    <cfRule type="cellIs" dxfId="54" priority="4" stopIfTrue="1" operator="equal">
      <formula>"Red"</formula>
    </cfRule>
    <cfRule type="cellIs" dxfId="53" priority="5" stopIfTrue="1" operator="equal">
      <formula>"Yellow"</formula>
    </cfRule>
    <cfRule type="cellIs" dxfId="52" priority="6" stopIfTrue="1" operator="equal">
      <formula>"Green"</formula>
    </cfRule>
  </conditionalFormatting>
  <conditionalFormatting sqref="E22:E24">
    <cfRule type="cellIs" dxfId="51" priority="28" stopIfTrue="1" operator="equal">
      <formula>"Red"</formula>
    </cfRule>
    <cfRule type="cellIs" dxfId="50" priority="29" stopIfTrue="1" operator="equal">
      <formula>"Yellow"</formula>
    </cfRule>
    <cfRule type="cellIs" dxfId="49" priority="30" stopIfTrue="1" operator="equal">
      <formula>"Green"</formula>
    </cfRule>
  </conditionalFormatting>
  <conditionalFormatting sqref="E26:E30 G26:G30">
    <cfRule type="cellIs" dxfId="48" priority="67" stopIfTrue="1" operator="equal">
      <formula>"Red"</formula>
    </cfRule>
    <cfRule type="cellIs" dxfId="47" priority="69" stopIfTrue="1" operator="equal">
      <formula>"Green"</formula>
    </cfRule>
    <cfRule type="cellIs" dxfId="46" priority="68" stopIfTrue="1" operator="equal">
      <formula>"Yellow"</formula>
    </cfRule>
  </conditionalFormatting>
  <conditionalFormatting sqref="E32">
    <cfRule type="cellIs" dxfId="45" priority="147" stopIfTrue="1" operator="equal">
      <formula>"Green"</formula>
    </cfRule>
    <cfRule type="cellIs" dxfId="44" priority="146" stopIfTrue="1" operator="equal">
      <formula>"Yellow"</formula>
    </cfRule>
    <cfRule type="cellIs" dxfId="43" priority="145" stopIfTrue="1" operator="equal">
      <formula>"Red"</formula>
    </cfRule>
  </conditionalFormatting>
  <conditionalFormatting sqref="E34:E39">
    <cfRule type="cellIs" dxfId="42" priority="87" stopIfTrue="1" operator="equal">
      <formula>"Green"</formula>
    </cfRule>
    <cfRule type="cellIs" dxfId="41" priority="86" stopIfTrue="1" operator="equal">
      <formula>"Yellow"</formula>
    </cfRule>
    <cfRule type="cellIs" dxfId="40" priority="85" stopIfTrue="1" operator="equal">
      <formula>"Red"</formula>
    </cfRule>
  </conditionalFormatting>
  <conditionalFormatting sqref="E41">
    <cfRule type="cellIs" dxfId="39" priority="144" stopIfTrue="1" operator="equal">
      <formula>"Green"</formula>
    </cfRule>
    <cfRule type="cellIs" dxfId="38" priority="143" stopIfTrue="1" operator="equal">
      <formula>"Yellow"</formula>
    </cfRule>
    <cfRule type="cellIs" dxfId="37" priority="142" stopIfTrue="1" operator="equal">
      <formula>"Red"</formula>
    </cfRule>
  </conditionalFormatting>
  <conditionalFormatting sqref="E43:E46">
    <cfRule type="cellIs" dxfId="36" priority="18" stopIfTrue="1" operator="equal">
      <formula>"Green"</formula>
    </cfRule>
    <cfRule type="cellIs" dxfId="35" priority="16" stopIfTrue="1" operator="equal">
      <formula>"Red"</formula>
    </cfRule>
    <cfRule type="cellIs" dxfId="34" priority="17" stopIfTrue="1" operator="equal">
      <formula>"Yellow"</formula>
    </cfRule>
  </conditionalFormatting>
  <conditionalFormatting sqref="E48">
    <cfRule type="cellIs" dxfId="33" priority="113" stopIfTrue="1" operator="equal">
      <formula>"Yellow"</formula>
    </cfRule>
    <cfRule type="cellIs" dxfId="32" priority="114" stopIfTrue="1" operator="equal">
      <formula>"Green"</formula>
    </cfRule>
    <cfRule type="cellIs" dxfId="31" priority="112" stopIfTrue="1" operator="equal">
      <formula>"Red"</formula>
    </cfRule>
  </conditionalFormatting>
  <conditionalFormatting sqref="F3:H3">
    <cfRule type="cellIs" dxfId="30" priority="158" stopIfTrue="1" operator="equal">
      <formula>0</formula>
    </cfRule>
  </conditionalFormatting>
  <conditionalFormatting sqref="G8:G11">
    <cfRule type="cellIs" dxfId="29" priority="49" stopIfTrue="1" operator="equal">
      <formula>"Red"</formula>
    </cfRule>
    <cfRule type="cellIs" dxfId="28" priority="50" stopIfTrue="1" operator="equal">
      <formula>"Yellow"</formula>
    </cfRule>
    <cfRule type="cellIs" dxfId="27" priority="51" stopIfTrue="1" operator="equal">
      <formula>"Green"</formula>
    </cfRule>
  </conditionalFormatting>
  <conditionalFormatting sqref="G13:G20">
    <cfRule type="cellIs" dxfId="26" priority="7" stopIfTrue="1" operator="equal">
      <formula>"Red"</formula>
    </cfRule>
    <cfRule type="cellIs" dxfId="25" priority="8" stopIfTrue="1" operator="equal">
      <formula>"Yellow"</formula>
    </cfRule>
    <cfRule type="cellIs" dxfId="24" priority="9" stopIfTrue="1" operator="equal">
      <formula>"Green"</formula>
    </cfRule>
  </conditionalFormatting>
  <conditionalFormatting sqref="G14">
    <cfRule type="cellIs" dxfId="23" priority="135" stopIfTrue="1" operator="equal">
      <formula>"Green"</formula>
    </cfRule>
    <cfRule type="cellIs" dxfId="22" priority="134" stopIfTrue="1" operator="equal">
      <formula>"Yellow"</formula>
    </cfRule>
    <cfRule type="cellIs" dxfId="21" priority="133" stopIfTrue="1" operator="equal">
      <formula>"Red"</formula>
    </cfRule>
  </conditionalFormatting>
  <conditionalFormatting sqref="G15">
    <cfRule type="cellIs" dxfId="20" priority="2" stopIfTrue="1" operator="equal">
      <formula>"Yellow"</formula>
    </cfRule>
    <cfRule type="cellIs" dxfId="19" priority="3" stopIfTrue="1" operator="equal">
      <formula>"Green"</formula>
    </cfRule>
    <cfRule type="cellIs" dxfId="18" priority="1" stopIfTrue="1" operator="equal">
      <formula>"Red"</formula>
    </cfRule>
  </conditionalFormatting>
  <conditionalFormatting sqref="G22:G24">
    <cfRule type="cellIs" dxfId="17" priority="27" stopIfTrue="1" operator="equal">
      <formula>"Green"</formula>
    </cfRule>
    <cfRule type="cellIs" dxfId="16" priority="25" stopIfTrue="1" operator="equal">
      <formula>"Red"</formula>
    </cfRule>
    <cfRule type="cellIs" dxfId="15" priority="26" stopIfTrue="1" operator="equal">
      <formula>"Yellow"</formula>
    </cfRule>
  </conditionalFormatting>
  <conditionalFormatting sqref="G32">
    <cfRule type="cellIs" dxfId="14" priority="127" stopIfTrue="1" operator="equal">
      <formula>"Red"</formula>
    </cfRule>
    <cfRule type="cellIs" dxfId="13" priority="128" stopIfTrue="1" operator="equal">
      <formula>"Yellow"</formula>
    </cfRule>
    <cfRule type="cellIs" dxfId="12" priority="129" stopIfTrue="1" operator="equal">
      <formula>"Green"</formula>
    </cfRule>
  </conditionalFormatting>
  <conditionalFormatting sqref="G34:G39">
    <cfRule type="cellIs" dxfId="11" priority="84" stopIfTrue="1" operator="equal">
      <formula>"Green"</formula>
    </cfRule>
    <cfRule type="cellIs" dxfId="10" priority="82" stopIfTrue="1" operator="equal">
      <formula>"Red"</formula>
    </cfRule>
    <cfRule type="cellIs" dxfId="9" priority="83" stopIfTrue="1" operator="equal">
      <formula>"Yellow"</formula>
    </cfRule>
  </conditionalFormatting>
  <conditionalFormatting sqref="G41">
    <cfRule type="cellIs" dxfId="8" priority="124" stopIfTrue="1" operator="equal">
      <formula>"Red"</formula>
    </cfRule>
    <cfRule type="cellIs" dxfId="7" priority="125" stopIfTrue="1" operator="equal">
      <formula>"Yellow"</formula>
    </cfRule>
    <cfRule type="cellIs" dxfId="6" priority="126" stopIfTrue="1" operator="equal">
      <formula>"Green"</formula>
    </cfRule>
  </conditionalFormatting>
  <conditionalFormatting sqref="G43:G46">
    <cfRule type="cellIs" dxfId="5" priority="14" stopIfTrue="1" operator="equal">
      <formula>"Yellow"</formula>
    </cfRule>
    <cfRule type="cellIs" dxfId="4" priority="15" stopIfTrue="1" operator="equal">
      <formula>"Green"</formula>
    </cfRule>
    <cfRule type="cellIs" dxfId="3" priority="13" stopIfTrue="1" operator="equal">
      <formula>"Red"</formula>
    </cfRule>
  </conditionalFormatting>
  <conditionalFormatting sqref="G48">
    <cfRule type="cellIs" dxfId="2" priority="109" stopIfTrue="1" operator="equal">
      <formula>"Red"</formula>
    </cfRule>
    <cfRule type="cellIs" dxfId="1" priority="110" stopIfTrue="1" operator="equal">
      <formula>"Yellow"</formula>
    </cfRule>
    <cfRule type="cellIs" dxfId="0" priority="111" stopIfTrue="1" operator="equal">
      <formula>"Green"</formula>
    </cfRule>
  </conditionalFormatting>
  <dataValidations disablePrompts="1" count="2">
    <dataValidation type="list" allowBlank="1" showInputMessage="1" showErrorMessage="1" errorTitle="Note" error="Choose from list" prompt="Choose" sqref="G22:G24 G32 G41 G48 G26:G30 G34:G39 G8:G11 G43:G46 G13:G20" xr:uid="{0026BBBB-2900-4013-BA2F-B500474A3CF1}">
      <formula1>"Green,Yellow,Red,N/A"</formula1>
    </dataValidation>
    <dataValidation type="list" allowBlank="1" showInputMessage="1" showErrorMessage="1" errorTitle="Choose" error="Choose from list" promptTitle="Note" prompt="Make UPDATES in Current Status Column ==&gt;" sqref="E32 E41 E22:E24 E48 E26:E30 E34:E39 E8:E11 E43:E46 E13:E20" xr:uid="{27992905-A5C4-4C8E-842F-D92A166C3B2C}">
      <formula1>"Green,Yellow,Red,N/A"</formula1>
    </dataValidation>
  </dataValidations>
  <pageMargins left="0.7" right="0.7" top="0.75" bottom="0.75" header="0.3" footer="0.3"/>
  <pageSetup scale="24"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rder0 xmlns="fbaf07ba-d5c8-4dcf-82a2-52c1ad0a388c" xsi:nil="true"/>
    <SharedWithUsers xmlns="f309e4f4-6199-41c8-b24d-232be243b832">
      <UserInfo>
        <DisplayName>Kendziorski, Zachary (Z.T.)</DisplayName>
        <AccountId>562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A0C8413B8015541BD27505E9EB55842" ma:contentTypeVersion="9" ma:contentTypeDescription="Create a new document." ma:contentTypeScope="" ma:versionID="1d48a95bef324f0ae998fd0cb570bf90">
  <xsd:schema xmlns:xsd="http://www.w3.org/2001/XMLSchema" xmlns:xs="http://www.w3.org/2001/XMLSchema" xmlns:p="http://schemas.microsoft.com/office/2006/metadata/properties" xmlns:ns2="fbaf07ba-d5c8-4dcf-82a2-52c1ad0a388c" xmlns:ns3="f309e4f4-6199-41c8-b24d-232be243b832" targetNamespace="http://schemas.microsoft.com/office/2006/metadata/properties" ma:root="true" ma:fieldsID="c48434077b8b022fcd72f8153f8ac201" ns2:_="" ns3:_="">
    <xsd:import namespace="fbaf07ba-d5c8-4dcf-82a2-52c1ad0a388c"/>
    <xsd:import namespace="f309e4f4-6199-41c8-b24d-232be243b832"/>
    <xsd:element name="properties">
      <xsd:complexType>
        <xsd:sequence>
          <xsd:element name="documentManagement">
            <xsd:complexType>
              <xsd:all>
                <xsd:element ref="ns2:Order0" minOccurs="0"/>
                <xsd:element ref="ns3:SharedWithUsers" minOccurs="0"/>
                <xsd:element ref="ns2:MediaServiceMetadata" minOccurs="0"/>
                <xsd:element ref="ns2:MediaServiceFastMetadata"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af07ba-d5c8-4dcf-82a2-52c1ad0a388c" elementFormDefault="qualified">
    <xsd:import namespace="http://schemas.microsoft.com/office/2006/documentManagement/types"/>
    <xsd:import namespace="http://schemas.microsoft.com/office/infopath/2007/PartnerControls"/>
    <xsd:element name="Order0" ma:index="8" nillable="true" ma:displayName="Order" ma:decimals="0" ma:internalName="Order0">
      <xsd:simpleType>
        <xsd:restriction base="dms:Number"/>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SearchProperties" ma:index="1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09e4f4-6199-41c8-b24d-232be243b832" elementFormDefault="qualified">
    <xsd:import namespace="http://schemas.microsoft.com/office/2006/documentManagement/types"/>
    <xsd:import namespace="http://schemas.microsoft.com/office/infopath/2007/PartnerControls"/>
    <xsd:element name="SharedWithUsers" ma:index="9" nillable="true" ma:displayName="SharedWithUser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977573-361D-4D1C-A2BB-1A13E8913BC0}">
  <ds:schemaRefs>
    <ds:schemaRef ds:uri="http://schemas.microsoft.com/office/infopath/2007/PartnerControls"/>
    <ds:schemaRef ds:uri="http://purl.org/dc/elements/1.1/"/>
    <ds:schemaRef ds:uri="http://schemas.microsoft.com/office/2006/metadata/properties"/>
    <ds:schemaRef ds:uri="f309e4f4-6199-41c8-b24d-232be243b832"/>
    <ds:schemaRef ds:uri="fbaf07ba-d5c8-4dcf-82a2-52c1ad0a388c"/>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AA25F7E7-BCAC-4610-B726-B45B8BCF675B}">
  <ds:schemaRefs>
    <ds:schemaRef ds:uri="http://schemas.microsoft.com/sharepoint/v3/contenttype/forms"/>
  </ds:schemaRefs>
</ds:datastoreItem>
</file>

<file path=customXml/itemProps3.xml><?xml version="1.0" encoding="utf-8"?>
<ds:datastoreItem xmlns:ds="http://schemas.openxmlformats.org/officeDocument/2006/customXml" ds:itemID="{7195A428-A13C-46A3-8E19-F3F81A92EB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af07ba-d5c8-4dcf-82a2-52c1ad0a388c"/>
    <ds:schemaRef ds:uri="f309e4f4-6199-41c8-b24d-232be243b8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Instruction</vt:lpstr>
      <vt:lpstr>Summary Information</vt:lpstr>
      <vt:lpstr>System Assessment</vt:lpstr>
      <vt:lpstr>Fastening Systems Job Audit</vt:lpstr>
      <vt:lpstr>Leak Tester Job Audit</vt:lpstr>
      <vt:lpstr>PressFit Operations Job Audit</vt:lpstr>
      <vt:lpstr>Material Dispense Job Audit</vt:lpstr>
      <vt:lpstr>Vision Systems Job Audit</vt:lpstr>
      <vt:lpstr>ClinchRivetSystems</vt:lpstr>
      <vt:lpstr>Revision History</vt:lpstr>
      <vt:lpstr>'Fastening Systems Job Audit'!Print_Area</vt:lpstr>
      <vt:lpstr>'Leak Tester Job Audit'!Print_Area</vt:lpstr>
      <vt:lpstr>'Material Dispense Job Audit'!Print_Area</vt:lpstr>
      <vt:lpstr>'System Assessment'!Print_Area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Elms, Andrew (A.D.)</dc:creator>
  <cp:keywords/>
  <dc:description/>
  <cp:lastModifiedBy>Whitenack, Patricia</cp:lastModifiedBy>
  <cp:revision/>
  <cp:lastPrinted>2024-09-04T15:52:13Z</cp:lastPrinted>
  <dcterms:created xsi:type="dcterms:W3CDTF">2020-06-30T20:10:12Z</dcterms:created>
  <dcterms:modified xsi:type="dcterms:W3CDTF">2024-11-05T14:26:29Z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0x010100FA0C8413B8015541BD27505E9EB55842</vt:lpwstr>
  </property>
</Properties>
</file>